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6675" windowHeight="5925" tabRatio="893" activeTab="10"/>
  </bookViews>
  <sheets>
    <sheet name="Andrea" sheetId="1" r:id="rId1"/>
    <sheet name="Anna" sheetId="2" r:id="rId2"/>
    <sheet name="Hannah" sheetId="3" r:id="rId3"/>
    <sheet name="Jay" sheetId="4" r:id="rId4"/>
    <sheet name="Jonathan" sheetId="5" r:id="rId5"/>
    <sheet name="Karin" sheetId="6" r:id="rId6"/>
    <sheet name="Krista" sheetId="7" r:id="rId7"/>
    <sheet name="Matt" sheetId="8" r:id="rId8"/>
    <sheet name="Sarah" sheetId="9" r:id="rId9"/>
    <sheet name="Ted" sheetId="10" r:id="rId10"/>
    <sheet name="MHM" sheetId="11" r:id="rId11"/>
    <sheet name="CHM" sheetId="12" r:id="rId12"/>
  </sheets>
  <definedNames/>
  <calcPr fullCalcOnLoad="1"/>
</workbook>
</file>

<file path=xl/sharedStrings.xml><?xml version="1.0" encoding="utf-8"?>
<sst xmlns="http://schemas.openxmlformats.org/spreadsheetml/2006/main" count="428" uniqueCount="59">
  <si>
    <t>Jonathan's Perspective</t>
  </si>
  <si>
    <t>Sweeping/Mopping</t>
  </si>
  <si>
    <t>Watering Plants</t>
  </si>
  <si>
    <t>Cleaning 1 Lg Bathroom</t>
  </si>
  <si>
    <t>Cleaning 2 Sm Bathrooms</t>
  </si>
  <si>
    <t>Recycling/Trash</t>
  </si>
  <si>
    <t>Vacuuming/Dusting</t>
  </si>
  <si>
    <t>Composting</t>
  </si>
  <si>
    <t>Writing Letters</t>
  </si>
  <si>
    <t>Jonathan</t>
  </si>
  <si>
    <t>Andrea</t>
  </si>
  <si>
    <t>Anna</t>
  </si>
  <si>
    <t>Hannah</t>
  </si>
  <si>
    <t>Jay</t>
  </si>
  <si>
    <t>Krista</t>
  </si>
  <si>
    <t>Matt</t>
  </si>
  <si>
    <t>Sarah</t>
  </si>
  <si>
    <t>Ted</t>
  </si>
  <si>
    <t>Jay's Perspective</t>
  </si>
  <si>
    <t>Andrea's Perspective</t>
  </si>
  <si>
    <t>Anna's Perspective</t>
  </si>
  <si>
    <t>Matt's Perspective</t>
  </si>
  <si>
    <t>Karin's Perspective</t>
  </si>
  <si>
    <t>Ted's Perspective</t>
  </si>
  <si>
    <t>Krista's Perspective</t>
  </si>
  <si>
    <t>Hannah's Perspective</t>
  </si>
  <si>
    <t>Sarah's Perspective</t>
  </si>
  <si>
    <t>Karin</t>
  </si>
  <si>
    <t>Grocery Shopping</t>
  </si>
  <si>
    <t xml:space="preserve">Grocery Shopping </t>
  </si>
  <si>
    <t>Total Worth of Chores</t>
  </si>
  <si>
    <t>Free Week</t>
  </si>
  <si>
    <t>Total Value Paid</t>
  </si>
  <si>
    <t xml:space="preserve">Left Over </t>
  </si>
  <si>
    <t>Per Person payback</t>
  </si>
  <si>
    <t>Perspective % given</t>
  </si>
  <si>
    <t>Amt they will receive (1st)</t>
  </si>
  <si>
    <t>Amt they will receive (Eq.)</t>
  </si>
  <si>
    <t>Extra Needed</t>
  </si>
  <si>
    <t>Per Person extra needed</t>
  </si>
  <si>
    <t>Percent of RAACV they give</t>
  </si>
  <si>
    <t>CHM RAACV</t>
  </si>
  <si>
    <t>RAACV</t>
  </si>
  <si>
    <t>MHM RAACV</t>
  </si>
  <si>
    <t>no original payment CHM</t>
  </si>
  <si>
    <t>no original payment (MHM)</t>
  </si>
  <si>
    <t>Total Value of Labor MHM</t>
  </si>
  <si>
    <t>Total Value of Labor CHM</t>
  </si>
  <si>
    <t>% Payback</t>
  </si>
  <si>
    <t>First: Perspective % given</t>
  </si>
  <si>
    <t>Equal: Perspective % given</t>
  </si>
  <si>
    <t>Amt each pays extra</t>
  </si>
  <si>
    <t>Amt each paid back</t>
  </si>
  <si>
    <t>% Extra Needed</t>
  </si>
  <si>
    <t>Cost Split Evenly</t>
  </si>
  <si>
    <t>Money they give to pot</t>
  </si>
  <si>
    <t>Contribution</t>
  </si>
  <si>
    <t>No Original Payment MHM</t>
  </si>
  <si>
    <t>No Original Payment CHM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</si>
</sst>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.000"/>
    <numFmt numFmtId="167" formatCode="[$-409]h:mm:ss\ AM/PM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15" fillId="24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10" fontId="0" fillId="0" borderId="0" xfId="0" applyNumberFormat="1" applyAlignment="1">
      <alignment/>
    </xf>
    <xf numFmtId="164" fontId="15" fillId="10" borderId="0" xfId="0" applyNumberFormat="1" applyFont="1" applyFill="1" applyAlignment="1">
      <alignment/>
    </xf>
    <xf numFmtId="164" fontId="15" fillId="0" borderId="0" xfId="0" applyNumberFormat="1" applyFont="1" applyFill="1" applyAlignment="1">
      <alignment/>
    </xf>
    <xf numFmtId="164" fontId="15" fillId="23" borderId="0" xfId="0" applyNumberFormat="1" applyFont="1" applyFill="1" applyAlignment="1">
      <alignment/>
    </xf>
    <xf numFmtId="164" fontId="15" fillId="4" borderId="0" xfId="0" applyNumberFormat="1" applyFont="1" applyFill="1" applyAlignment="1">
      <alignment/>
    </xf>
    <xf numFmtId="164" fontId="0" fillId="9" borderId="0" xfId="0" applyNumberFormat="1" applyFill="1" applyAlignment="1">
      <alignment/>
    </xf>
    <xf numFmtId="0" fontId="0" fillId="9" borderId="0" xfId="0" applyFill="1" applyAlignment="1">
      <alignment/>
    </xf>
    <xf numFmtId="10" fontId="0" fillId="9" borderId="0" xfId="0" applyNumberFormat="1" applyFill="1" applyAlignment="1">
      <alignment/>
    </xf>
    <xf numFmtId="10" fontId="0" fillId="8" borderId="0" xfId="0" applyNumberFormat="1" applyFill="1" applyAlignment="1">
      <alignment/>
    </xf>
    <xf numFmtId="10" fontId="0" fillId="12" borderId="0" xfId="0" applyNumberFormat="1" applyFill="1" applyAlignment="1">
      <alignment/>
    </xf>
    <xf numFmtId="164" fontId="0" fillId="9" borderId="0" xfId="0" applyNumberFormat="1" applyFont="1" applyFill="1" applyAlignment="1">
      <alignment/>
    </xf>
    <xf numFmtId="164" fontId="17" fillId="9" borderId="0" xfId="0" applyNumberFormat="1" applyFont="1" applyFill="1" applyAlignment="1">
      <alignment/>
    </xf>
    <xf numFmtId="0" fontId="17" fillId="9" borderId="0" xfId="0" applyFont="1" applyFill="1" applyAlignment="1">
      <alignment/>
    </xf>
    <xf numFmtId="164" fontId="0" fillId="9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="85" zoomScaleNormal="85" workbookViewId="0" topLeftCell="A1">
      <selection activeCell="A22" sqref="A22"/>
    </sheetView>
  </sheetViews>
  <sheetFormatPr defaultColWidth="9.140625" defaultRowHeight="15"/>
  <cols>
    <col min="1" max="1" width="24.7109375" style="0" customWidth="1"/>
    <col min="2" max="11" width="9.28125" style="0" bestFit="1" customWidth="1"/>
  </cols>
  <sheetData>
    <row r="1" spans="1:12" ht="15">
      <c r="A1" s="1" t="s">
        <v>19</v>
      </c>
      <c r="B1" s="13">
        <f>SUM(B3:B11)/10</f>
        <v>5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4" t="s">
        <v>10</v>
      </c>
      <c r="C2" s="1" t="s">
        <v>11</v>
      </c>
      <c r="D2" s="1" t="s">
        <v>12</v>
      </c>
      <c r="E2" s="1" t="s">
        <v>13</v>
      </c>
      <c r="F2" s="1" t="s">
        <v>9</v>
      </c>
      <c r="G2" s="1" t="s">
        <v>27</v>
      </c>
      <c r="H2" s="1" t="s">
        <v>14</v>
      </c>
      <c r="I2" s="1" t="s">
        <v>15</v>
      </c>
      <c r="J2" s="1" t="s">
        <v>16</v>
      </c>
      <c r="K2" s="1" t="s">
        <v>17</v>
      </c>
      <c r="L2" s="1"/>
    </row>
    <row r="3" spans="1:12" ht="15">
      <c r="A3" s="1" t="s">
        <v>1</v>
      </c>
      <c r="B3" s="13">
        <v>4</v>
      </c>
      <c r="C3" s="3">
        <v>4</v>
      </c>
      <c r="D3" s="3">
        <v>6</v>
      </c>
      <c r="E3" s="4">
        <v>4</v>
      </c>
      <c r="F3" s="3">
        <v>4</v>
      </c>
      <c r="G3" s="7">
        <v>4</v>
      </c>
      <c r="H3" s="3">
        <v>4</v>
      </c>
      <c r="I3" s="7">
        <v>4</v>
      </c>
      <c r="J3" s="9">
        <v>4</v>
      </c>
      <c r="K3" s="7">
        <v>4</v>
      </c>
      <c r="L3" s="1"/>
    </row>
    <row r="4" spans="1:12" ht="15">
      <c r="A4" s="1" t="s">
        <v>2</v>
      </c>
      <c r="B4" s="13">
        <v>2</v>
      </c>
      <c r="C4" s="4">
        <v>2</v>
      </c>
      <c r="D4" s="3">
        <v>2</v>
      </c>
      <c r="E4" s="3">
        <v>2</v>
      </c>
      <c r="F4" s="3">
        <v>2</v>
      </c>
      <c r="G4" s="7">
        <v>2</v>
      </c>
      <c r="H4" s="3">
        <v>2</v>
      </c>
      <c r="I4" s="7">
        <v>2</v>
      </c>
      <c r="J4" s="9">
        <v>2</v>
      </c>
      <c r="K4" s="7">
        <v>2</v>
      </c>
      <c r="L4" s="1"/>
    </row>
    <row r="5" spans="1:12" ht="15">
      <c r="A5" s="1" t="s">
        <v>28</v>
      </c>
      <c r="B5" s="13">
        <v>7</v>
      </c>
      <c r="C5" s="3">
        <v>7</v>
      </c>
      <c r="D5" s="3">
        <v>7</v>
      </c>
      <c r="E5" s="3">
        <v>7</v>
      </c>
      <c r="F5" s="3">
        <v>7</v>
      </c>
      <c r="G5" s="9">
        <v>7</v>
      </c>
      <c r="H5" s="3">
        <v>7</v>
      </c>
      <c r="I5" s="7">
        <v>7</v>
      </c>
      <c r="J5" s="7">
        <v>7</v>
      </c>
      <c r="K5" s="4">
        <v>7</v>
      </c>
      <c r="L5" s="1"/>
    </row>
    <row r="6" spans="1:12" ht="15">
      <c r="A6" s="1" t="s">
        <v>3</v>
      </c>
      <c r="B6" s="13">
        <v>6</v>
      </c>
      <c r="C6" s="3">
        <v>6</v>
      </c>
      <c r="D6" s="3">
        <v>6</v>
      </c>
      <c r="E6" s="4">
        <v>6</v>
      </c>
      <c r="F6" s="3">
        <v>6</v>
      </c>
      <c r="G6" s="7">
        <v>6</v>
      </c>
      <c r="H6" s="3">
        <v>6</v>
      </c>
      <c r="I6" s="7">
        <v>6</v>
      </c>
      <c r="J6" s="7">
        <v>6</v>
      </c>
      <c r="K6" s="9">
        <v>6</v>
      </c>
      <c r="L6" s="1"/>
    </row>
    <row r="7" spans="1:12" ht="15">
      <c r="A7" s="1" t="s">
        <v>4</v>
      </c>
      <c r="B7" s="13">
        <v>7</v>
      </c>
      <c r="C7" s="3">
        <v>7</v>
      </c>
      <c r="D7" s="3">
        <v>7</v>
      </c>
      <c r="E7" s="4">
        <v>7</v>
      </c>
      <c r="F7" s="3">
        <v>7</v>
      </c>
      <c r="G7" s="7">
        <v>7</v>
      </c>
      <c r="H7" s="3">
        <v>7</v>
      </c>
      <c r="I7" s="9">
        <v>7</v>
      </c>
      <c r="J7" s="7">
        <v>7</v>
      </c>
      <c r="K7" s="7">
        <v>7</v>
      </c>
      <c r="L7" s="1"/>
    </row>
    <row r="8" spans="1:12" ht="15">
      <c r="A8" s="1" t="s">
        <v>5</v>
      </c>
      <c r="B8" s="13">
        <v>5</v>
      </c>
      <c r="C8" s="4">
        <v>5</v>
      </c>
      <c r="D8" s="3">
        <v>5</v>
      </c>
      <c r="E8" s="3">
        <v>5</v>
      </c>
      <c r="F8" s="3">
        <v>5</v>
      </c>
      <c r="G8" s="7">
        <v>5</v>
      </c>
      <c r="H8" s="3">
        <v>5</v>
      </c>
      <c r="I8" s="7">
        <v>5</v>
      </c>
      <c r="J8" s="9">
        <v>5</v>
      </c>
      <c r="K8" s="7">
        <v>5</v>
      </c>
      <c r="L8" s="1"/>
    </row>
    <row r="9" spans="1:12" ht="15">
      <c r="A9" s="1" t="s">
        <v>6</v>
      </c>
      <c r="B9" s="13">
        <v>6</v>
      </c>
      <c r="C9" s="3">
        <v>6</v>
      </c>
      <c r="D9" s="3">
        <v>6</v>
      </c>
      <c r="E9" s="3">
        <v>6</v>
      </c>
      <c r="F9" s="3">
        <v>6</v>
      </c>
      <c r="G9" s="7">
        <v>6</v>
      </c>
      <c r="H9" s="3">
        <v>6</v>
      </c>
      <c r="I9" s="7">
        <v>6</v>
      </c>
      <c r="J9" s="4">
        <v>6</v>
      </c>
      <c r="K9" s="9">
        <v>6</v>
      </c>
      <c r="L9" s="1"/>
    </row>
    <row r="10" spans="1:12" ht="15">
      <c r="A10" s="1" t="s">
        <v>7</v>
      </c>
      <c r="B10" s="9">
        <v>10</v>
      </c>
      <c r="C10" s="3">
        <v>10</v>
      </c>
      <c r="D10" s="3">
        <v>10</v>
      </c>
      <c r="E10" s="3">
        <v>10</v>
      </c>
      <c r="F10" s="3">
        <v>10</v>
      </c>
      <c r="G10" s="4">
        <v>10</v>
      </c>
      <c r="H10" s="3">
        <v>10</v>
      </c>
      <c r="I10" s="7">
        <v>13</v>
      </c>
      <c r="J10" s="7">
        <v>10</v>
      </c>
      <c r="K10" s="7">
        <v>10</v>
      </c>
      <c r="L10" s="1"/>
    </row>
    <row r="11" spans="1:12" ht="15">
      <c r="A11" s="1" t="s">
        <v>8</v>
      </c>
      <c r="B11" s="13">
        <v>3</v>
      </c>
      <c r="C11" s="4">
        <v>3</v>
      </c>
      <c r="D11" s="3">
        <v>3</v>
      </c>
      <c r="E11" s="3">
        <v>3</v>
      </c>
      <c r="F11" s="3">
        <v>3</v>
      </c>
      <c r="G11" s="9">
        <v>3</v>
      </c>
      <c r="H11" s="3">
        <v>3</v>
      </c>
      <c r="I11" s="7">
        <v>3</v>
      </c>
      <c r="J11" s="7">
        <v>3</v>
      </c>
      <c r="K11" s="7">
        <v>3</v>
      </c>
      <c r="L11" s="1"/>
    </row>
    <row r="12" spans="1:12" ht="15">
      <c r="A12" s="1"/>
      <c r="B12" s="13"/>
      <c r="C12" s="10"/>
      <c r="D12" s="3"/>
      <c r="E12" s="3"/>
      <c r="F12" s="3"/>
      <c r="G12" s="10"/>
      <c r="H12" s="3"/>
      <c r="I12" s="7"/>
      <c r="J12" s="7"/>
      <c r="K12" s="7"/>
      <c r="L12" s="1"/>
    </row>
    <row r="13" spans="1:12" ht="15">
      <c r="A13" s="1" t="s">
        <v>43</v>
      </c>
      <c r="B13" s="13">
        <v>5</v>
      </c>
      <c r="C13" s="3">
        <v>2.5</v>
      </c>
      <c r="D13" s="3">
        <v>4.75</v>
      </c>
      <c r="E13" s="3">
        <v>2.05</v>
      </c>
      <c r="F13" s="3">
        <v>4.1</v>
      </c>
      <c r="G13" s="3">
        <v>5.5</v>
      </c>
      <c r="H13" s="3">
        <v>3.25</v>
      </c>
      <c r="I13" s="3">
        <v>4.4</v>
      </c>
      <c r="J13" s="3">
        <v>7.15</v>
      </c>
      <c r="K13" s="3">
        <v>5.15</v>
      </c>
      <c r="L13" s="1"/>
    </row>
    <row r="14" spans="1:12" ht="15">
      <c r="A14" s="1" t="s">
        <v>56</v>
      </c>
      <c r="B14" s="13">
        <f>B13+0</f>
        <v>5</v>
      </c>
      <c r="C14" s="3">
        <f>0.5+C4+C8+C11</f>
        <v>10.5</v>
      </c>
      <c r="D14" s="3">
        <f aca="true" t="shared" si="0" ref="D14:I14">D13+0</f>
        <v>4.75</v>
      </c>
      <c r="E14" s="3">
        <f>-3.95+E3+E6+E7</f>
        <v>13.05</v>
      </c>
      <c r="F14" s="3">
        <f t="shared" si="0"/>
        <v>4.1</v>
      </c>
      <c r="G14" s="3">
        <f>2.5+G10</f>
        <v>12.5</v>
      </c>
      <c r="H14" s="3">
        <f t="shared" si="0"/>
        <v>3.25</v>
      </c>
      <c r="I14" s="3">
        <f t="shared" si="0"/>
        <v>4.4</v>
      </c>
      <c r="J14" s="3">
        <f>6.65+J9</f>
        <v>12.65</v>
      </c>
      <c r="K14" s="3">
        <f>4.15+K5</f>
        <v>11.15</v>
      </c>
      <c r="L14" s="1"/>
    </row>
    <row r="15" spans="1:12" ht="15">
      <c r="A15" s="1" t="s">
        <v>36</v>
      </c>
      <c r="B15" s="13">
        <v>3.14</v>
      </c>
      <c r="C15" s="3">
        <v>3.14</v>
      </c>
      <c r="D15" s="3">
        <v>3.14</v>
      </c>
      <c r="E15" s="3">
        <v>3.14</v>
      </c>
      <c r="F15" s="3">
        <v>3.14</v>
      </c>
      <c r="G15" s="3">
        <v>3.14</v>
      </c>
      <c r="H15" s="3">
        <v>3.14</v>
      </c>
      <c r="I15" s="3">
        <v>3.14</v>
      </c>
      <c r="J15" s="3">
        <v>3.14</v>
      </c>
      <c r="K15" s="3">
        <v>3.14</v>
      </c>
      <c r="L15" s="1"/>
    </row>
    <row r="16" spans="1:12" ht="15">
      <c r="A16" t="s">
        <v>40</v>
      </c>
      <c r="B16" s="15">
        <f>(B14-B15)/$B13</f>
        <v>0.372</v>
      </c>
      <c r="C16" s="8">
        <f aca="true" t="shared" si="1" ref="C16:K16">(C14-C15)/$B14</f>
        <v>1.472</v>
      </c>
      <c r="D16" s="16">
        <f t="shared" si="1"/>
        <v>0.32199999999999995</v>
      </c>
      <c r="E16" s="8">
        <f t="shared" si="1"/>
        <v>1.982</v>
      </c>
      <c r="F16" s="16">
        <f t="shared" si="1"/>
        <v>0.1919999999999999</v>
      </c>
      <c r="G16" s="8">
        <f t="shared" si="1"/>
        <v>1.8719999999999999</v>
      </c>
      <c r="H16" s="16">
        <f t="shared" si="1"/>
        <v>0.021999999999999974</v>
      </c>
      <c r="I16" s="16">
        <f t="shared" si="1"/>
        <v>0.25200000000000006</v>
      </c>
      <c r="J16" s="8">
        <f t="shared" si="1"/>
        <v>1.902</v>
      </c>
      <c r="K16" s="8">
        <f t="shared" si="1"/>
        <v>1.6019999999999999</v>
      </c>
      <c r="L16" s="1"/>
    </row>
    <row r="17" spans="1:12" ht="15">
      <c r="A17" s="1"/>
      <c r="B17" s="14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1" ht="15">
      <c r="A18" s="1" t="s">
        <v>37</v>
      </c>
      <c r="B18" s="13">
        <v>3.5585</v>
      </c>
      <c r="C18" s="5">
        <v>1.77925</v>
      </c>
      <c r="D18" s="5">
        <v>3.024725</v>
      </c>
      <c r="E18" s="5">
        <v>1.4589849999999998</v>
      </c>
      <c r="F18" s="5">
        <v>2.9179699999999995</v>
      </c>
      <c r="G18" s="5">
        <v>3.9143499999999998</v>
      </c>
      <c r="H18" s="5">
        <v>2.313025</v>
      </c>
      <c r="I18" s="5">
        <v>3.13148</v>
      </c>
      <c r="J18" s="5">
        <v>5.088655</v>
      </c>
      <c r="K18" s="5">
        <v>3.665255</v>
      </c>
    </row>
    <row r="19" spans="1:11" ht="15">
      <c r="A19" t="s">
        <v>40</v>
      </c>
      <c r="B19" s="15">
        <f>(B14-B18)/$B14</f>
        <v>0.2883</v>
      </c>
      <c r="C19" s="8">
        <f aca="true" t="shared" si="2" ref="C19:K19">(C14-C18)/$B14</f>
        <v>1.74415</v>
      </c>
      <c r="D19" s="8">
        <f t="shared" si="2"/>
        <v>0.345055</v>
      </c>
      <c r="E19" s="8">
        <f t="shared" si="2"/>
        <v>2.318203</v>
      </c>
      <c r="F19" s="16">
        <f t="shared" si="2"/>
        <v>0.23640600000000003</v>
      </c>
      <c r="G19" s="8">
        <f t="shared" si="2"/>
        <v>1.7171300000000003</v>
      </c>
      <c r="H19" s="16">
        <f t="shared" si="2"/>
        <v>0.18739499999999998</v>
      </c>
      <c r="I19" s="16">
        <f t="shared" si="2"/>
        <v>0.2537040000000001</v>
      </c>
      <c r="J19" s="8">
        <f t="shared" si="2"/>
        <v>1.512269</v>
      </c>
      <c r="K19" s="8">
        <f t="shared" si="2"/>
        <v>1.496949</v>
      </c>
    </row>
    <row r="20" spans="1:2" ht="15">
      <c r="A20" s="1"/>
      <c r="B20" s="14"/>
    </row>
    <row r="21" spans="1:11" ht="15">
      <c r="A21" s="1" t="s">
        <v>41</v>
      </c>
      <c r="B21" s="13">
        <v>5</v>
      </c>
      <c r="C21" s="5">
        <v>2.5</v>
      </c>
      <c r="D21" s="5">
        <v>4.75</v>
      </c>
      <c r="E21" s="5">
        <v>2.05</v>
      </c>
      <c r="F21" s="5">
        <v>4.1</v>
      </c>
      <c r="G21" s="5">
        <v>5.5</v>
      </c>
      <c r="H21" s="5">
        <v>3.25</v>
      </c>
      <c r="I21" s="5">
        <v>4.4</v>
      </c>
      <c r="J21" s="5">
        <v>7.15</v>
      </c>
      <c r="K21" s="5">
        <v>5.15</v>
      </c>
    </row>
    <row r="22" spans="1:11" ht="15">
      <c r="A22" s="1" t="s">
        <v>56</v>
      </c>
      <c r="B22" s="13">
        <f>B10-5</f>
        <v>5</v>
      </c>
      <c r="C22" s="5">
        <f>2.5</f>
        <v>2.5</v>
      </c>
      <c r="D22" s="5">
        <v>4.75</v>
      </c>
      <c r="E22" s="5">
        <v>2.05</v>
      </c>
      <c r="F22" s="5">
        <v>4.1</v>
      </c>
      <c r="G22" s="5">
        <f>G5+G11-14.5</f>
        <v>-4.5</v>
      </c>
      <c r="H22" s="5">
        <v>3.25</v>
      </c>
      <c r="I22" s="5">
        <f>I7-5.6</f>
        <v>1.4000000000000004</v>
      </c>
      <c r="J22" s="5">
        <f>J3+J4+J8-31.85</f>
        <v>-20.85</v>
      </c>
      <c r="K22" s="5">
        <f>Andrea!K6+Andrea!K9-10.85</f>
        <v>1.1500000000000004</v>
      </c>
    </row>
    <row r="23" spans="1:11" ht="15">
      <c r="A23" s="1" t="s">
        <v>36</v>
      </c>
      <c r="B23" s="13">
        <v>-5.12</v>
      </c>
      <c r="C23" s="5">
        <v>-5.12</v>
      </c>
      <c r="D23" s="5">
        <v>-5.12</v>
      </c>
      <c r="E23" s="5">
        <v>-5.12</v>
      </c>
      <c r="F23" s="5">
        <v>-5.12</v>
      </c>
      <c r="G23" s="5">
        <v>-5.12</v>
      </c>
      <c r="H23" s="5">
        <v>-5.12</v>
      </c>
      <c r="I23" s="5">
        <v>-5.12</v>
      </c>
      <c r="J23" s="5">
        <v>-5.12</v>
      </c>
      <c r="K23" s="5">
        <v>-5.12</v>
      </c>
    </row>
    <row r="24" spans="1:11" ht="15">
      <c r="A24" t="s">
        <v>40</v>
      </c>
      <c r="B24" s="15">
        <f>(-B23+B22)/$B21</f>
        <v>2.024</v>
      </c>
      <c r="C24" s="16">
        <f aca="true" t="shared" si="3" ref="C24:K24">(-C23+C22)/$B21</f>
        <v>1.524</v>
      </c>
      <c r="D24" s="17">
        <f t="shared" si="3"/>
        <v>1.9740000000000002</v>
      </c>
      <c r="E24" s="16">
        <f t="shared" si="3"/>
        <v>1.434</v>
      </c>
      <c r="F24" s="16">
        <f t="shared" si="3"/>
        <v>1.8439999999999999</v>
      </c>
      <c r="G24" s="16">
        <f t="shared" si="3"/>
        <v>0.12400000000000003</v>
      </c>
      <c r="H24" s="16">
        <f t="shared" si="3"/>
        <v>1.6740000000000002</v>
      </c>
      <c r="I24" s="16">
        <f t="shared" si="3"/>
        <v>1.304</v>
      </c>
      <c r="J24" s="16">
        <f t="shared" si="3"/>
        <v>-3.146</v>
      </c>
      <c r="K24" s="16">
        <f t="shared" si="3"/>
        <v>1.254</v>
      </c>
    </row>
    <row r="25" spans="1:2" ht="15">
      <c r="A25" s="1"/>
      <c r="B25" s="14"/>
    </row>
    <row r="26" spans="1:11" ht="15">
      <c r="A26" s="1" t="s">
        <v>37</v>
      </c>
      <c r="B26" s="13">
        <v>-5.8325</v>
      </c>
      <c r="C26" s="5">
        <v>-2.91625</v>
      </c>
      <c r="D26" s="5">
        <v>-5.540875</v>
      </c>
      <c r="E26" s="5">
        <v>-2.391325</v>
      </c>
      <c r="F26" s="5">
        <v>-4.78265</v>
      </c>
      <c r="G26" s="5">
        <v>-6.415750000000001</v>
      </c>
      <c r="H26" s="5">
        <v>-3.791125000000001</v>
      </c>
      <c r="I26" s="5">
        <v>-5.1326</v>
      </c>
      <c r="J26" s="5">
        <v>-8.340475000000001</v>
      </c>
      <c r="K26" s="5">
        <v>-6.007475000000001</v>
      </c>
    </row>
    <row r="27" spans="1:11" ht="15">
      <c r="A27" t="s">
        <v>40</v>
      </c>
      <c r="B27" s="15">
        <f>(-B26+B22)/$B21</f>
        <v>2.1665</v>
      </c>
      <c r="C27" s="16">
        <f aca="true" t="shared" si="4" ref="C27:J27">(-C26+C22)/$B21</f>
        <v>1.08325</v>
      </c>
      <c r="D27" s="16">
        <f t="shared" si="4"/>
        <v>2.058175</v>
      </c>
      <c r="E27" s="16">
        <f t="shared" si="4"/>
        <v>0.888265</v>
      </c>
      <c r="F27" s="16">
        <f t="shared" si="4"/>
        <v>1.77653</v>
      </c>
      <c r="G27" s="16">
        <f t="shared" si="4"/>
        <v>0.3831500000000002</v>
      </c>
      <c r="H27" s="16">
        <f t="shared" si="4"/>
        <v>1.4082250000000003</v>
      </c>
      <c r="I27" s="16">
        <f t="shared" si="4"/>
        <v>1.3065200000000001</v>
      </c>
      <c r="J27" s="16">
        <f t="shared" si="4"/>
        <v>-2.501905</v>
      </c>
      <c r="K27" s="16">
        <f>(-K26+K22)/$B21</f>
        <v>1.4314950000000004</v>
      </c>
    </row>
    <row r="28" ht="15">
      <c r="B28" s="14"/>
    </row>
    <row r="29" spans="1:11" ht="15">
      <c r="A29" t="s">
        <v>45</v>
      </c>
      <c r="B29" s="14">
        <v>1.25</v>
      </c>
      <c r="C29">
        <v>-0.75</v>
      </c>
      <c r="D29">
        <v>1.25</v>
      </c>
      <c r="E29">
        <v>-4.75</v>
      </c>
      <c r="F29">
        <v>1.25</v>
      </c>
      <c r="G29">
        <v>-1.75</v>
      </c>
      <c r="H29">
        <v>1.25</v>
      </c>
      <c r="I29">
        <v>1.25</v>
      </c>
      <c r="J29">
        <v>0.75</v>
      </c>
      <c r="K29">
        <v>0.25</v>
      </c>
    </row>
    <row r="30" spans="1:11" ht="15">
      <c r="A30" t="s">
        <v>40</v>
      </c>
      <c r="B30" s="15">
        <f>B29/$B1</f>
        <v>0.25</v>
      </c>
      <c r="C30" s="8">
        <f>(C29+C4+C8+C11)/$B1</f>
        <v>1.85</v>
      </c>
      <c r="D30" s="8">
        <f aca="true" t="shared" si="5" ref="D30:I30">D29/$B1</f>
        <v>0.25</v>
      </c>
      <c r="E30" s="8">
        <f>(E29+E3+E6+E7)/$B1</f>
        <v>2.45</v>
      </c>
      <c r="F30" s="8">
        <f t="shared" si="5"/>
        <v>0.25</v>
      </c>
      <c r="G30" s="8">
        <f>(G29+G10)/$B1</f>
        <v>1.65</v>
      </c>
      <c r="H30" s="8">
        <f t="shared" si="5"/>
        <v>0.25</v>
      </c>
      <c r="I30" s="8">
        <f t="shared" si="5"/>
        <v>0.25</v>
      </c>
      <c r="J30" s="8">
        <f>(J29+J9)/$B1</f>
        <v>1.35</v>
      </c>
      <c r="K30" s="8">
        <f>(K29+K5)/$B1</f>
        <v>1.45</v>
      </c>
    </row>
    <row r="31" ht="15">
      <c r="B31" s="14"/>
    </row>
    <row r="32" spans="1:11" ht="15">
      <c r="A32" t="s">
        <v>44</v>
      </c>
      <c r="B32" s="13">
        <v>-0.5</v>
      </c>
      <c r="C32" s="5">
        <v>9.5</v>
      </c>
      <c r="D32" s="5">
        <v>9.5</v>
      </c>
      <c r="E32" s="5">
        <v>9.5</v>
      </c>
      <c r="F32" s="5">
        <v>9.5</v>
      </c>
      <c r="G32" s="5">
        <v>-10.5</v>
      </c>
      <c r="H32" s="5">
        <v>9.5</v>
      </c>
      <c r="I32" s="5">
        <v>-0.5</v>
      </c>
      <c r="J32" s="5">
        <v>-29.5</v>
      </c>
      <c r="K32" s="5">
        <v>-6.5</v>
      </c>
    </row>
    <row r="33" spans="1:11" ht="15">
      <c r="A33" t="s">
        <v>40</v>
      </c>
      <c r="B33" s="15">
        <f>(B32+B10)/$B1</f>
        <v>1.9</v>
      </c>
      <c r="C33" s="8">
        <f>C32/$B1</f>
        <v>1.9</v>
      </c>
      <c r="D33" s="8">
        <f>D32/$B1</f>
        <v>1.9</v>
      </c>
      <c r="E33" s="8">
        <f>E32/$B1</f>
        <v>1.9</v>
      </c>
      <c r="F33" s="8">
        <f>F32/$B1</f>
        <v>1.9</v>
      </c>
      <c r="G33" s="17">
        <f>(G32+G5+G11)/$B1</f>
        <v>-0.1</v>
      </c>
      <c r="H33" s="8">
        <f>H32/$B1</f>
        <v>1.9</v>
      </c>
      <c r="I33" s="17">
        <f>(I32+I7)/$B1</f>
        <v>1.3</v>
      </c>
      <c r="J33" s="17">
        <f>(J32+J3+J4+J8)/$B1</f>
        <v>-3.7</v>
      </c>
      <c r="K33" s="17">
        <f>(K32+K6+K9)/$B1</f>
        <v>1.1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0">
      <selection activeCell="K34" sqref="K34"/>
    </sheetView>
  </sheetViews>
  <sheetFormatPr defaultColWidth="9.140625" defaultRowHeight="15"/>
  <cols>
    <col min="1" max="1" width="24.7109375" style="0" customWidth="1"/>
  </cols>
  <sheetData>
    <row r="1" spans="1:11" ht="15">
      <c r="A1" t="s">
        <v>23</v>
      </c>
      <c r="B1" s="1"/>
      <c r="C1" s="1"/>
      <c r="D1" s="1"/>
      <c r="E1" s="1"/>
      <c r="F1" s="1"/>
      <c r="G1" s="1"/>
      <c r="H1" s="1"/>
      <c r="I1" s="1"/>
      <c r="J1" s="1"/>
      <c r="K1" s="13">
        <f>SUM(K3:K11)/10</f>
        <v>5.15</v>
      </c>
    </row>
    <row r="2" spans="2:11" ht="15">
      <c r="B2" s="1" t="s">
        <v>10</v>
      </c>
      <c r="C2" s="1" t="s">
        <v>11</v>
      </c>
      <c r="D2" s="1" t="s">
        <v>12</v>
      </c>
      <c r="E2" s="1" t="s">
        <v>13</v>
      </c>
      <c r="F2" s="1" t="s">
        <v>9</v>
      </c>
      <c r="G2" s="1" t="s">
        <v>27</v>
      </c>
      <c r="H2" s="1" t="s">
        <v>14</v>
      </c>
      <c r="I2" s="1" t="s">
        <v>15</v>
      </c>
      <c r="J2" s="1" t="s">
        <v>16</v>
      </c>
      <c r="K2" s="14" t="s">
        <v>17</v>
      </c>
    </row>
    <row r="3" spans="1:11" ht="15">
      <c r="A3" t="s">
        <v>1</v>
      </c>
      <c r="B3" s="3">
        <v>8</v>
      </c>
      <c r="C3" s="3">
        <v>8</v>
      </c>
      <c r="D3" s="3">
        <v>8</v>
      </c>
      <c r="E3" s="4">
        <v>8</v>
      </c>
      <c r="F3" s="3">
        <v>8</v>
      </c>
      <c r="G3" s="7">
        <v>8</v>
      </c>
      <c r="H3" s="3">
        <v>8</v>
      </c>
      <c r="I3" s="7">
        <v>8</v>
      </c>
      <c r="J3" s="9">
        <v>8</v>
      </c>
      <c r="K3" s="18">
        <v>8</v>
      </c>
    </row>
    <row r="4" spans="1:11" ht="15">
      <c r="A4" t="s">
        <v>2</v>
      </c>
      <c r="B4" s="3">
        <v>3</v>
      </c>
      <c r="C4" s="4">
        <v>3</v>
      </c>
      <c r="D4" s="3">
        <v>3</v>
      </c>
      <c r="E4" s="3">
        <v>3</v>
      </c>
      <c r="F4" s="3">
        <v>3</v>
      </c>
      <c r="G4" s="7">
        <v>3</v>
      </c>
      <c r="H4" s="3">
        <v>3</v>
      </c>
      <c r="I4" s="7">
        <v>4</v>
      </c>
      <c r="J4" s="9">
        <v>3</v>
      </c>
      <c r="K4" s="18">
        <v>3</v>
      </c>
    </row>
    <row r="5" spans="1:11" ht="15">
      <c r="A5" t="s">
        <v>28</v>
      </c>
      <c r="B5" s="3">
        <v>1</v>
      </c>
      <c r="C5" s="3">
        <v>1</v>
      </c>
      <c r="D5" s="3">
        <v>1</v>
      </c>
      <c r="E5" s="3">
        <v>1</v>
      </c>
      <c r="F5" s="3">
        <v>1</v>
      </c>
      <c r="G5" s="9">
        <v>1</v>
      </c>
      <c r="H5" s="3">
        <v>1</v>
      </c>
      <c r="I5" s="7">
        <v>1</v>
      </c>
      <c r="J5" s="7">
        <v>1</v>
      </c>
      <c r="K5" s="4">
        <v>1</v>
      </c>
    </row>
    <row r="6" spans="1:11" ht="15">
      <c r="A6" t="s">
        <v>3</v>
      </c>
      <c r="B6" s="3">
        <v>9</v>
      </c>
      <c r="C6" s="3">
        <v>9</v>
      </c>
      <c r="D6" s="3">
        <v>9</v>
      </c>
      <c r="E6" s="4">
        <v>9</v>
      </c>
      <c r="F6" s="3">
        <v>9</v>
      </c>
      <c r="G6" s="7">
        <v>9</v>
      </c>
      <c r="H6" s="3">
        <v>9</v>
      </c>
      <c r="I6" s="7">
        <v>9</v>
      </c>
      <c r="J6" s="7">
        <v>9</v>
      </c>
      <c r="K6" s="9">
        <v>9</v>
      </c>
    </row>
    <row r="7" spans="1:11" ht="15">
      <c r="A7" t="s">
        <v>4</v>
      </c>
      <c r="B7" s="3">
        <v>10</v>
      </c>
      <c r="C7" s="3">
        <v>10</v>
      </c>
      <c r="D7" s="3">
        <v>10</v>
      </c>
      <c r="E7" s="4">
        <v>10</v>
      </c>
      <c r="F7" s="3">
        <v>10</v>
      </c>
      <c r="G7" s="7">
        <v>10</v>
      </c>
      <c r="H7" s="3">
        <v>10</v>
      </c>
      <c r="I7" s="9">
        <v>10</v>
      </c>
      <c r="J7" s="7">
        <v>10</v>
      </c>
      <c r="K7" s="18">
        <v>7</v>
      </c>
    </row>
    <row r="8" spans="1:11" ht="15">
      <c r="A8" t="s">
        <v>5</v>
      </c>
      <c r="B8" s="3">
        <v>6</v>
      </c>
      <c r="C8" s="4">
        <v>6</v>
      </c>
      <c r="D8" s="3">
        <v>6</v>
      </c>
      <c r="E8" s="3">
        <v>6</v>
      </c>
      <c r="F8" s="3">
        <v>6</v>
      </c>
      <c r="G8" s="7">
        <v>6</v>
      </c>
      <c r="H8" s="3">
        <v>6</v>
      </c>
      <c r="I8" s="7">
        <v>6</v>
      </c>
      <c r="J8" s="9">
        <v>6</v>
      </c>
      <c r="K8" s="18">
        <v>6</v>
      </c>
    </row>
    <row r="9" spans="1:11" ht="15">
      <c r="A9" t="s">
        <v>6</v>
      </c>
      <c r="B9" s="3">
        <v>7</v>
      </c>
      <c r="C9" s="3">
        <v>7</v>
      </c>
      <c r="D9" s="3">
        <v>7</v>
      </c>
      <c r="E9" s="3">
        <v>7</v>
      </c>
      <c r="F9" s="3">
        <v>7</v>
      </c>
      <c r="G9" s="7">
        <v>7</v>
      </c>
      <c r="H9" s="3">
        <v>7</v>
      </c>
      <c r="I9" s="7">
        <v>7</v>
      </c>
      <c r="J9" s="4">
        <v>7</v>
      </c>
      <c r="K9" s="9">
        <v>7</v>
      </c>
    </row>
    <row r="10" spans="1:11" ht="15">
      <c r="A10" t="s">
        <v>7</v>
      </c>
      <c r="B10" s="9">
        <v>13</v>
      </c>
      <c r="C10" s="3">
        <v>13</v>
      </c>
      <c r="D10" s="3">
        <v>13</v>
      </c>
      <c r="E10" s="3">
        <v>13</v>
      </c>
      <c r="F10" s="3">
        <v>13</v>
      </c>
      <c r="G10" s="4">
        <v>13</v>
      </c>
      <c r="H10" s="3">
        <v>13</v>
      </c>
      <c r="I10" s="7">
        <v>13</v>
      </c>
      <c r="J10" s="7">
        <v>13</v>
      </c>
      <c r="K10" s="18">
        <v>10</v>
      </c>
    </row>
    <row r="11" spans="1:11" ht="15">
      <c r="A11" t="s">
        <v>8</v>
      </c>
      <c r="B11" s="3">
        <v>0.5</v>
      </c>
      <c r="C11" s="4">
        <v>0.5</v>
      </c>
      <c r="D11" s="3">
        <v>0.5</v>
      </c>
      <c r="E11" s="3">
        <v>0.5</v>
      </c>
      <c r="F11" s="3">
        <v>0.5</v>
      </c>
      <c r="G11" s="9">
        <v>0.5</v>
      </c>
      <c r="H11" s="3">
        <v>0.5</v>
      </c>
      <c r="I11" s="7">
        <v>0.5</v>
      </c>
      <c r="J11" s="7">
        <v>0.5</v>
      </c>
      <c r="K11" s="18">
        <v>0.5</v>
      </c>
    </row>
    <row r="12" spans="2:11" ht="15">
      <c r="B12" s="1"/>
      <c r="C12" s="1"/>
      <c r="D12" s="1"/>
      <c r="E12" s="1"/>
      <c r="F12" s="1"/>
      <c r="G12" s="1"/>
      <c r="H12" s="1"/>
      <c r="I12" s="1"/>
      <c r="J12" s="1"/>
      <c r="K12" s="14"/>
    </row>
    <row r="13" spans="1:11" ht="15">
      <c r="A13" s="1" t="s">
        <v>43</v>
      </c>
      <c r="B13" s="3">
        <v>5</v>
      </c>
      <c r="C13" s="3">
        <v>2.5</v>
      </c>
      <c r="D13" s="3">
        <v>4.75</v>
      </c>
      <c r="E13" s="3">
        <v>2.05</v>
      </c>
      <c r="F13" s="3">
        <v>4.1</v>
      </c>
      <c r="G13" s="3">
        <v>5.5</v>
      </c>
      <c r="H13" s="3">
        <v>3.25</v>
      </c>
      <c r="I13" s="3">
        <v>4.4</v>
      </c>
      <c r="J13" s="3">
        <v>7.15</v>
      </c>
      <c r="K13" s="13">
        <v>5.15</v>
      </c>
    </row>
    <row r="14" spans="1:11" ht="15">
      <c r="A14" s="1" t="s">
        <v>56</v>
      </c>
      <c r="B14" s="3">
        <f>B13+0</f>
        <v>5</v>
      </c>
      <c r="C14" s="3">
        <f>0.5+C4+C8+C11</f>
        <v>10</v>
      </c>
      <c r="D14" s="3">
        <f aca="true" t="shared" si="0" ref="D14:I14">D13+0</f>
        <v>4.75</v>
      </c>
      <c r="E14" s="3">
        <f>-3.95+E3+E6+E7</f>
        <v>23.05</v>
      </c>
      <c r="F14" s="3">
        <f t="shared" si="0"/>
        <v>4.1</v>
      </c>
      <c r="G14" s="3">
        <f>2.5+G10</f>
        <v>15.5</v>
      </c>
      <c r="H14" s="3">
        <f t="shared" si="0"/>
        <v>3.25</v>
      </c>
      <c r="I14" s="3">
        <f t="shared" si="0"/>
        <v>4.4</v>
      </c>
      <c r="J14" s="3">
        <f>6.65+J9</f>
        <v>13.65</v>
      </c>
      <c r="K14" s="13">
        <f>4.15+K5</f>
        <v>5.15</v>
      </c>
    </row>
    <row r="15" spans="1:11" ht="15">
      <c r="A15" s="1" t="s">
        <v>36</v>
      </c>
      <c r="B15" s="3">
        <v>3.14</v>
      </c>
      <c r="C15" s="3">
        <v>3.14</v>
      </c>
      <c r="D15" s="3">
        <v>3.14</v>
      </c>
      <c r="E15" s="3">
        <v>3.14</v>
      </c>
      <c r="F15" s="3">
        <v>3.14</v>
      </c>
      <c r="G15" s="3">
        <v>3.14</v>
      </c>
      <c r="H15" s="3">
        <v>3.14</v>
      </c>
      <c r="I15" s="3">
        <v>3.14</v>
      </c>
      <c r="J15" s="3">
        <v>3.14</v>
      </c>
      <c r="K15" s="13">
        <v>3.14</v>
      </c>
    </row>
    <row r="16" spans="1:11" ht="15">
      <c r="A16" t="s">
        <v>40</v>
      </c>
      <c r="B16" s="17">
        <f>(B14-B15)/$K13</f>
        <v>0.36116504854368925</v>
      </c>
      <c r="C16" s="8">
        <f aca="true" t="shared" si="1" ref="C16:K16">(C14-C15)/$K14</f>
        <v>1.332038834951456</v>
      </c>
      <c r="D16" s="17">
        <f t="shared" si="1"/>
        <v>0.3126213592233009</v>
      </c>
      <c r="E16" s="8">
        <f t="shared" si="1"/>
        <v>3.866019417475728</v>
      </c>
      <c r="F16" s="17">
        <f t="shared" si="1"/>
        <v>0.18640776699029116</v>
      </c>
      <c r="G16" s="8">
        <f t="shared" si="1"/>
        <v>2.4</v>
      </c>
      <c r="H16" s="17">
        <f t="shared" si="1"/>
        <v>0.02135922330097085</v>
      </c>
      <c r="I16" s="17">
        <f t="shared" si="1"/>
        <v>0.24466019417475732</v>
      </c>
      <c r="J16" s="8">
        <f t="shared" si="1"/>
        <v>2.040776699029126</v>
      </c>
      <c r="K16" s="15">
        <f t="shared" si="1"/>
        <v>0.39029126213592236</v>
      </c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4"/>
    </row>
    <row r="18" spans="1:11" ht="15">
      <c r="A18" s="1" t="s">
        <v>37</v>
      </c>
      <c r="B18" s="5">
        <v>3.5585</v>
      </c>
      <c r="C18" s="5">
        <v>1.77925</v>
      </c>
      <c r="D18" s="5">
        <v>3.024725</v>
      </c>
      <c r="E18" s="5">
        <v>1.4589849999999998</v>
      </c>
      <c r="F18" s="5">
        <v>2.9179699999999995</v>
      </c>
      <c r="G18" s="5">
        <v>3.9143499999999998</v>
      </c>
      <c r="H18" s="5">
        <v>2.313025</v>
      </c>
      <c r="I18" s="5">
        <v>3.13148</v>
      </c>
      <c r="J18" s="5">
        <v>5.088655</v>
      </c>
      <c r="K18" s="13">
        <v>3.665255</v>
      </c>
    </row>
    <row r="19" spans="1:11" ht="15">
      <c r="A19" t="s">
        <v>40</v>
      </c>
      <c r="B19" s="17">
        <f aca="true" t="shared" si="2" ref="B19:K19">(B14-B18)/$K14</f>
        <v>0.2799029126213592</v>
      </c>
      <c r="C19" s="8">
        <f t="shared" si="2"/>
        <v>1.5962621359223301</v>
      </c>
      <c r="D19" s="8">
        <f t="shared" si="2"/>
        <v>0.335004854368932</v>
      </c>
      <c r="E19" s="8">
        <f t="shared" si="2"/>
        <v>4.192430097087379</v>
      </c>
      <c r="F19" s="17">
        <f t="shared" si="2"/>
        <v>0.22952038834951458</v>
      </c>
      <c r="G19" s="8">
        <f t="shared" si="2"/>
        <v>2.2496407766990294</v>
      </c>
      <c r="H19" s="17">
        <f t="shared" si="2"/>
        <v>0.18193689320388345</v>
      </c>
      <c r="I19" s="17">
        <f t="shared" si="2"/>
        <v>0.2463145631067962</v>
      </c>
      <c r="J19" s="8">
        <f t="shared" si="2"/>
        <v>1.6623970873786404</v>
      </c>
      <c r="K19" s="15">
        <f t="shared" si="2"/>
        <v>0.2883</v>
      </c>
    </row>
    <row r="20" spans="1:11" ht="15">
      <c r="A20" s="1"/>
      <c r="K20" s="14"/>
    </row>
    <row r="21" spans="1:11" ht="15">
      <c r="A21" s="1" t="s">
        <v>41</v>
      </c>
      <c r="B21" s="5">
        <v>5</v>
      </c>
      <c r="C21" s="5">
        <v>2.5</v>
      </c>
      <c r="D21" s="5">
        <v>4.75</v>
      </c>
      <c r="E21" s="5">
        <v>2.05</v>
      </c>
      <c r="F21" s="5">
        <v>4.1</v>
      </c>
      <c r="G21" s="5">
        <v>5.5</v>
      </c>
      <c r="H21" s="5">
        <v>3.25</v>
      </c>
      <c r="I21" s="5">
        <v>4.4</v>
      </c>
      <c r="J21" s="5">
        <v>7.15</v>
      </c>
      <c r="K21" s="13">
        <v>5.15</v>
      </c>
    </row>
    <row r="22" spans="1:11" ht="15">
      <c r="A22" s="1" t="s">
        <v>56</v>
      </c>
      <c r="B22" s="5">
        <f>B10-5</f>
        <v>8</v>
      </c>
      <c r="C22" s="5">
        <f>2.5</f>
        <v>2.5</v>
      </c>
      <c r="D22" s="5">
        <v>4.75</v>
      </c>
      <c r="E22" s="5">
        <v>2.05</v>
      </c>
      <c r="F22" s="5">
        <v>4.1</v>
      </c>
      <c r="G22" s="5">
        <f>G5+G11-14.5</f>
        <v>-13</v>
      </c>
      <c r="H22" s="5">
        <v>3.25</v>
      </c>
      <c r="I22" s="5">
        <f>I7-5.6</f>
        <v>4.4</v>
      </c>
      <c r="J22" s="5">
        <f>J3+J4+J8-31.85</f>
        <v>-14.850000000000001</v>
      </c>
      <c r="K22" s="13">
        <f>Andrea!K6+Andrea!K9-10.85</f>
        <v>1.1500000000000004</v>
      </c>
    </row>
    <row r="23" spans="1:11" ht="15">
      <c r="A23" s="1" t="s">
        <v>36</v>
      </c>
      <c r="B23" s="5">
        <v>-5.12</v>
      </c>
      <c r="C23" s="5">
        <v>-5.12</v>
      </c>
      <c r="D23" s="5">
        <v>-5.12</v>
      </c>
      <c r="E23" s="5">
        <v>-5.12</v>
      </c>
      <c r="F23" s="5">
        <v>-5.12</v>
      </c>
      <c r="G23" s="5">
        <v>-5.12</v>
      </c>
      <c r="H23" s="5">
        <v>-5.12</v>
      </c>
      <c r="I23" s="5">
        <v>-5.12</v>
      </c>
      <c r="J23" s="5">
        <v>-5.12</v>
      </c>
      <c r="K23" s="13">
        <v>-5.12</v>
      </c>
    </row>
    <row r="24" spans="1:11" ht="15">
      <c r="A24" t="s">
        <v>40</v>
      </c>
      <c r="B24" s="8">
        <f aca="true" t="shared" si="3" ref="B24:K24">(-B23+B22)/$K21</f>
        <v>2.5475728155339805</v>
      </c>
      <c r="C24" s="8">
        <f t="shared" si="3"/>
        <v>1.4796116504854369</v>
      </c>
      <c r="D24" s="8">
        <f t="shared" si="3"/>
        <v>1.916504854368932</v>
      </c>
      <c r="E24" s="8">
        <f t="shared" si="3"/>
        <v>1.3922330097087376</v>
      </c>
      <c r="F24" s="8">
        <f t="shared" si="3"/>
        <v>1.790291262135922</v>
      </c>
      <c r="G24" s="17">
        <f t="shared" si="3"/>
        <v>-1.5300970873786406</v>
      </c>
      <c r="H24" s="8">
        <f t="shared" si="3"/>
        <v>1.625242718446602</v>
      </c>
      <c r="I24" s="8">
        <f t="shared" si="3"/>
        <v>1.8485436893203882</v>
      </c>
      <c r="J24" s="17">
        <f t="shared" si="3"/>
        <v>-1.8893203883495144</v>
      </c>
      <c r="K24" s="15">
        <f t="shared" si="3"/>
        <v>1.2174757281553399</v>
      </c>
    </row>
    <row r="25" spans="1:11" ht="15">
      <c r="A25" s="1"/>
      <c r="K25" s="14"/>
    </row>
    <row r="26" spans="1:11" ht="15">
      <c r="A26" s="1" t="s">
        <v>37</v>
      </c>
      <c r="B26" s="5">
        <v>-5.8325</v>
      </c>
      <c r="C26" s="5">
        <v>-2.91625</v>
      </c>
      <c r="D26" s="5">
        <v>-5.540875</v>
      </c>
      <c r="E26" s="5">
        <v>-2.391325</v>
      </c>
      <c r="F26" s="5">
        <v>-4.78265</v>
      </c>
      <c r="G26" s="5">
        <v>-6.415750000000001</v>
      </c>
      <c r="H26" s="5">
        <v>-3.791125000000001</v>
      </c>
      <c r="I26" s="5">
        <v>-5.1326</v>
      </c>
      <c r="J26" s="5">
        <v>-8.340475000000001</v>
      </c>
      <c r="K26" s="13">
        <v>-6.007475000000001</v>
      </c>
    </row>
    <row r="27" spans="1:11" ht="15">
      <c r="A27" t="s">
        <v>40</v>
      </c>
      <c r="B27" s="8">
        <f aca="true" t="shared" si="4" ref="B27:K27">(-B26+B22)/$K21</f>
        <v>2.685922330097087</v>
      </c>
      <c r="C27" s="17">
        <f t="shared" si="4"/>
        <v>1.0516990291262134</v>
      </c>
      <c r="D27" s="8">
        <f t="shared" si="4"/>
        <v>1.9982281553398056</v>
      </c>
      <c r="E27" s="17">
        <f t="shared" si="4"/>
        <v>0.862393203883495</v>
      </c>
      <c r="F27" s="8">
        <f t="shared" si="4"/>
        <v>1.72478640776699</v>
      </c>
      <c r="G27" s="17">
        <f t="shared" si="4"/>
        <v>-1.2784951456310676</v>
      </c>
      <c r="H27" s="17">
        <f t="shared" si="4"/>
        <v>1.3672087378640778</v>
      </c>
      <c r="I27" s="8">
        <f t="shared" si="4"/>
        <v>1.8509902912621359</v>
      </c>
      <c r="J27" s="17">
        <f t="shared" si="4"/>
        <v>-1.2639854368932038</v>
      </c>
      <c r="K27" s="15">
        <f t="shared" si="4"/>
        <v>1.3898009708737866</v>
      </c>
    </row>
    <row r="28" ht="15">
      <c r="K28" s="14"/>
    </row>
    <row r="29" spans="1:11" ht="15">
      <c r="A29" t="s">
        <v>45</v>
      </c>
      <c r="B29">
        <v>1.25</v>
      </c>
      <c r="C29">
        <v>-0.75</v>
      </c>
      <c r="D29">
        <v>1.25</v>
      </c>
      <c r="E29">
        <v>-4.75</v>
      </c>
      <c r="F29">
        <v>1.25</v>
      </c>
      <c r="G29">
        <v>-1.75</v>
      </c>
      <c r="H29">
        <v>1.25</v>
      </c>
      <c r="I29">
        <v>1.25</v>
      </c>
      <c r="J29">
        <v>0.75</v>
      </c>
      <c r="K29" s="14">
        <v>0.25</v>
      </c>
    </row>
    <row r="30" spans="1:11" ht="15">
      <c r="A30" t="s">
        <v>40</v>
      </c>
      <c r="B30" s="8">
        <f>B29/$K1</f>
        <v>0.24271844660194172</v>
      </c>
      <c r="C30" s="8">
        <f>(C29+C4+C8+C11)/$K1</f>
        <v>1.6990291262135921</v>
      </c>
      <c r="D30" s="8">
        <f>D29/$K1</f>
        <v>0.24271844660194172</v>
      </c>
      <c r="E30" s="8">
        <f>(E29+E3+E6+E7)/$K1</f>
        <v>4.3203883495145625</v>
      </c>
      <c r="F30" s="8">
        <f>F29/$K1</f>
        <v>0.24271844660194172</v>
      </c>
      <c r="G30" s="8">
        <f>(G29+G10)/$K1</f>
        <v>2.1844660194174756</v>
      </c>
      <c r="H30" s="8">
        <f>H29/$K1</f>
        <v>0.24271844660194172</v>
      </c>
      <c r="I30" s="8">
        <f>I29/$K1</f>
        <v>0.24271844660194172</v>
      </c>
      <c r="J30" s="8">
        <f>(J29+J9)/$K1</f>
        <v>1.5048543689320388</v>
      </c>
      <c r="K30" s="15">
        <f>(K29+K5)/$K1</f>
        <v>0.24271844660194172</v>
      </c>
    </row>
    <row r="31" ht="15">
      <c r="K31" s="14"/>
    </row>
    <row r="32" spans="1:11" ht="15">
      <c r="A32" t="s">
        <v>44</v>
      </c>
      <c r="B32" s="5">
        <v>-0.5</v>
      </c>
      <c r="C32" s="5">
        <v>9.5</v>
      </c>
      <c r="D32" s="5">
        <v>9.5</v>
      </c>
      <c r="E32" s="5">
        <v>9.5</v>
      </c>
      <c r="F32" s="5">
        <v>9.5</v>
      </c>
      <c r="G32" s="5">
        <v>-10.5</v>
      </c>
      <c r="H32" s="5">
        <v>9.5</v>
      </c>
      <c r="I32" s="5">
        <v>-0.5</v>
      </c>
      <c r="J32" s="5">
        <v>-29.5</v>
      </c>
      <c r="K32" s="13">
        <v>-6.5</v>
      </c>
    </row>
    <row r="33" spans="1:11" ht="15">
      <c r="A33" t="s">
        <v>40</v>
      </c>
      <c r="B33" s="8">
        <f>(B32+B10)/$K1</f>
        <v>2.4271844660194173</v>
      </c>
      <c r="C33" s="8">
        <f>C32/$K1</f>
        <v>1.8446601941747571</v>
      </c>
      <c r="D33" s="8">
        <f>D32/$K1</f>
        <v>1.8446601941747571</v>
      </c>
      <c r="E33" s="8">
        <f>E32/$K1</f>
        <v>1.8446601941747571</v>
      </c>
      <c r="F33" s="8">
        <f>F32/$K1</f>
        <v>1.8446601941747571</v>
      </c>
      <c r="G33" s="17">
        <f>(G32+G5+G11)/$K1</f>
        <v>-1.7475728155339805</v>
      </c>
      <c r="H33" s="8">
        <f>H32/$K1</f>
        <v>1.8446601941747571</v>
      </c>
      <c r="I33" s="8">
        <f>(I32+I7)/$K1</f>
        <v>1.8446601941747571</v>
      </c>
      <c r="J33" s="17">
        <f>(J32+J3+J4+J8)/$K1</f>
        <v>-2.4271844660194173</v>
      </c>
      <c r="K33" s="15">
        <f>(K32+K6+K9)/$K1</f>
        <v>1.8446601941747571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85" zoomScaleNormal="85" zoomScalePageLayoutView="0" workbookViewId="0" topLeftCell="A1">
      <selection activeCell="C22" sqref="C22"/>
    </sheetView>
  </sheetViews>
  <sheetFormatPr defaultColWidth="9.140625" defaultRowHeight="15"/>
  <cols>
    <col min="1" max="1" width="24.7109375" style="0" customWidth="1"/>
    <col min="3" max="3" width="10.421875" style="0" bestFit="1" customWidth="1"/>
    <col min="5" max="5" width="9.28125" style="0" bestFit="1" customWidth="1"/>
    <col min="12" max="12" width="12.7109375" style="0" bestFit="1" customWidth="1"/>
  </cols>
  <sheetData>
    <row r="1" spans="1:11" ht="15">
      <c r="A1" s="1"/>
      <c r="B1" s="1" t="s">
        <v>10</v>
      </c>
      <c r="C1" s="1" t="s">
        <v>11</v>
      </c>
      <c r="D1" s="1" t="s">
        <v>12</v>
      </c>
      <c r="E1" s="1" t="s">
        <v>13</v>
      </c>
      <c r="F1" s="1" t="s">
        <v>9</v>
      </c>
      <c r="G1" s="1" t="s">
        <v>27</v>
      </c>
      <c r="H1" s="1" t="s">
        <v>14</v>
      </c>
      <c r="I1" s="1" t="s">
        <v>15</v>
      </c>
      <c r="J1" s="1" t="s">
        <v>16</v>
      </c>
      <c r="K1" s="1" t="s">
        <v>17</v>
      </c>
    </row>
    <row r="2" spans="1:11" ht="15">
      <c r="A2" s="1" t="s">
        <v>1</v>
      </c>
      <c r="B2" s="3">
        <v>4</v>
      </c>
      <c r="C2" s="3">
        <v>5</v>
      </c>
      <c r="D2" s="3">
        <v>10</v>
      </c>
      <c r="E2" s="4">
        <v>2</v>
      </c>
      <c r="F2" s="3">
        <v>6</v>
      </c>
      <c r="G2" s="7">
        <v>8</v>
      </c>
      <c r="H2" s="3">
        <v>4</v>
      </c>
      <c r="I2" s="7">
        <v>4</v>
      </c>
      <c r="J2" s="12">
        <v>23</v>
      </c>
      <c r="K2" s="7">
        <v>8</v>
      </c>
    </row>
    <row r="3" spans="1:11" ht="15">
      <c r="A3" s="1" t="s">
        <v>2</v>
      </c>
      <c r="B3" s="3">
        <v>2</v>
      </c>
      <c r="C3" s="4">
        <v>1</v>
      </c>
      <c r="D3" s="3">
        <v>2</v>
      </c>
      <c r="E3" s="3">
        <v>1.5</v>
      </c>
      <c r="F3" s="3">
        <v>3</v>
      </c>
      <c r="G3" s="7">
        <v>2</v>
      </c>
      <c r="H3" s="3">
        <v>2</v>
      </c>
      <c r="I3" s="7">
        <v>3</v>
      </c>
      <c r="J3" s="12">
        <v>8</v>
      </c>
      <c r="K3" s="7">
        <v>3</v>
      </c>
    </row>
    <row r="4" spans="1:11" ht="15">
      <c r="A4" s="1" t="s">
        <v>28</v>
      </c>
      <c r="B4" s="3">
        <v>7</v>
      </c>
      <c r="C4" s="3">
        <v>2</v>
      </c>
      <c r="D4" s="3">
        <v>3.5</v>
      </c>
      <c r="E4" s="3">
        <v>2.5</v>
      </c>
      <c r="F4" s="3">
        <v>5</v>
      </c>
      <c r="G4" s="12">
        <v>10</v>
      </c>
      <c r="H4" s="3">
        <v>5</v>
      </c>
      <c r="I4" s="7">
        <v>8</v>
      </c>
      <c r="J4" s="7">
        <v>2</v>
      </c>
      <c r="K4" s="4">
        <v>1</v>
      </c>
    </row>
    <row r="5" spans="1:11" ht="15">
      <c r="A5" s="1" t="s">
        <v>3</v>
      </c>
      <c r="B5" s="3">
        <v>6</v>
      </c>
      <c r="C5" s="3">
        <v>3</v>
      </c>
      <c r="D5" s="3">
        <v>5</v>
      </c>
      <c r="E5" s="4">
        <v>2</v>
      </c>
      <c r="F5" s="3">
        <v>7</v>
      </c>
      <c r="G5" s="7">
        <v>5</v>
      </c>
      <c r="H5" s="3">
        <v>3.5</v>
      </c>
      <c r="I5" s="7">
        <v>5</v>
      </c>
      <c r="J5" s="7">
        <v>8</v>
      </c>
      <c r="K5" s="12">
        <v>9</v>
      </c>
    </row>
    <row r="6" spans="1:11" ht="15">
      <c r="A6" s="1" t="s">
        <v>4</v>
      </c>
      <c r="B6" s="3">
        <v>7</v>
      </c>
      <c r="C6" s="3">
        <v>5</v>
      </c>
      <c r="D6" s="3">
        <v>5</v>
      </c>
      <c r="E6" s="4">
        <v>2</v>
      </c>
      <c r="F6" s="3">
        <v>6</v>
      </c>
      <c r="G6" s="7">
        <v>9</v>
      </c>
      <c r="H6" s="3">
        <v>4</v>
      </c>
      <c r="I6" s="12">
        <v>10</v>
      </c>
      <c r="J6" s="7">
        <v>9</v>
      </c>
      <c r="K6" s="7">
        <v>7</v>
      </c>
    </row>
    <row r="7" spans="1:11" ht="15">
      <c r="A7" s="1" t="s">
        <v>5</v>
      </c>
      <c r="B7" s="3">
        <v>5</v>
      </c>
      <c r="C7" s="4">
        <v>1</v>
      </c>
      <c r="D7" s="3">
        <v>5</v>
      </c>
      <c r="E7" s="3">
        <v>1.5</v>
      </c>
      <c r="F7" s="3">
        <v>3</v>
      </c>
      <c r="G7" s="7">
        <v>3</v>
      </c>
      <c r="H7" s="3">
        <v>4</v>
      </c>
      <c r="I7" s="7">
        <v>5</v>
      </c>
      <c r="J7" s="12">
        <v>8</v>
      </c>
      <c r="K7" s="7">
        <v>6</v>
      </c>
    </row>
    <row r="8" spans="1:11" ht="15">
      <c r="A8" s="1" t="s">
        <v>6</v>
      </c>
      <c r="B8" s="3">
        <v>6</v>
      </c>
      <c r="C8" s="3">
        <v>3</v>
      </c>
      <c r="D8" s="3">
        <v>6</v>
      </c>
      <c r="E8" s="3">
        <v>2</v>
      </c>
      <c r="F8" s="3">
        <v>3</v>
      </c>
      <c r="G8" s="7">
        <v>5</v>
      </c>
      <c r="H8" s="3">
        <v>3.5</v>
      </c>
      <c r="I8" s="7">
        <v>3</v>
      </c>
      <c r="J8" s="4">
        <v>0.5</v>
      </c>
      <c r="K8" s="12">
        <v>7</v>
      </c>
    </row>
    <row r="9" spans="1:11" ht="15">
      <c r="A9" s="1" t="s">
        <v>7</v>
      </c>
      <c r="B9" s="12">
        <v>10</v>
      </c>
      <c r="C9" s="3">
        <v>5</v>
      </c>
      <c r="D9" s="3">
        <v>8</v>
      </c>
      <c r="E9" s="3">
        <v>5</v>
      </c>
      <c r="F9" s="3">
        <v>5</v>
      </c>
      <c r="G9" s="4">
        <v>3</v>
      </c>
      <c r="H9" s="3">
        <v>4</v>
      </c>
      <c r="I9" s="7">
        <v>5</v>
      </c>
      <c r="J9" s="7">
        <v>5</v>
      </c>
      <c r="K9" s="7">
        <v>10</v>
      </c>
    </row>
    <row r="10" spans="1:11" ht="15">
      <c r="A10" s="1" t="s">
        <v>8</v>
      </c>
      <c r="B10" s="3">
        <v>3</v>
      </c>
      <c r="C10" s="4">
        <v>0</v>
      </c>
      <c r="D10" s="3">
        <v>3</v>
      </c>
      <c r="E10" s="3">
        <v>2</v>
      </c>
      <c r="F10" s="3">
        <v>3</v>
      </c>
      <c r="G10" s="12">
        <v>10</v>
      </c>
      <c r="H10" s="3">
        <v>2.5</v>
      </c>
      <c r="I10" s="7">
        <v>1</v>
      </c>
      <c r="J10" s="7">
        <v>8</v>
      </c>
      <c r="K10" s="7">
        <v>0.5</v>
      </c>
    </row>
    <row r="11" spans="1:11" ht="15">
      <c r="A11" s="1" t="s">
        <v>31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5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>
      <c r="A13" t="s">
        <v>30</v>
      </c>
      <c r="B13" s="5">
        <f aca="true" t="shared" si="0" ref="B13:K13">SUM(B2:B11)</f>
        <v>50</v>
      </c>
      <c r="C13" s="5">
        <f t="shared" si="0"/>
        <v>25</v>
      </c>
      <c r="D13" s="5">
        <f t="shared" si="0"/>
        <v>47.5</v>
      </c>
      <c r="E13" s="5">
        <f t="shared" si="0"/>
        <v>20.5</v>
      </c>
      <c r="F13" s="5">
        <f t="shared" si="0"/>
        <v>41</v>
      </c>
      <c r="G13" s="5">
        <f t="shared" si="0"/>
        <v>55</v>
      </c>
      <c r="H13" s="5">
        <f t="shared" si="0"/>
        <v>32.5</v>
      </c>
      <c r="I13" s="5">
        <f t="shared" si="0"/>
        <v>44</v>
      </c>
      <c r="J13" s="5">
        <f t="shared" si="0"/>
        <v>71.5</v>
      </c>
      <c r="K13" s="5">
        <f t="shared" si="0"/>
        <v>51.5</v>
      </c>
    </row>
    <row r="14" spans="1:11" ht="15">
      <c r="A14" t="s">
        <v>42</v>
      </c>
      <c r="B14" s="5">
        <f aca="true" t="shared" si="1" ref="B14:K14">AVERAGE(B2:B11)</f>
        <v>5</v>
      </c>
      <c r="C14" s="5">
        <f t="shared" si="1"/>
        <v>2.5</v>
      </c>
      <c r="D14" s="5">
        <f t="shared" si="1"/>
        <v>4.75</v>
      </c>
      <c r="E14" s="5">
        <f t="shared" si="1"/>
        <v>2.05</v>
      </c>
      <c r="F14" s="5">
        <f t="shared" si="1"/>
        <v>4.1</v>
      </c>
      <c r="G14" s="5">
        <f t="shared" si="1"/>
        <v>5.5</v>
      </c>
      <c r="H14" s="5">
        <f t="shared" si="1"/>
        <v>3.25</v>
      </c>
      <c r="I14" s="5">
        <f t="shared" si="1"/>
        <v>4.4</v>
      </c>
      <c r="J14" s="5">
        <f t="shared" si="1"/>
        <v>7.15</v>
      </c>
      <c r="K14" s="5">
        <f t="shared" si="1"/>
        <v>5.15</v>
      </c>
    </row>
    <row r="15" spans="1:11" ht="15">
      <c r="A15" t="s">
        <v>55</v>
      </c>
      <c r="B15" s="5">
        <f>B14-0</f>
        <v>5</v>
      </c>
      <c r="C15" s="5">
        <f>C14-C3-C7-C10</f>
        <v>0.5</v>
      </c>
      <c r="D15" s="5">
        <f aca="true" t="shared" si="2" ref="D15:I15">D14-0</f>
        <v>4.75</v>
      </c>
      <c r="E15" s="5">
        <f>E14-E2-E5-E6</f>
        <v>-3.95</v>
      </c>
      <c r="F15" s="5">
        <f t="shared" si="2"/>
        <v>4.1</v>
      </c>
      <c r="G15" s="5">
        <f>G14-G9</f>
        <v>2.5</v>
      </c>
      <c r="H15" s="5">
        <f t="shared" si="2"/>
        <v>3.25</v>
      </c>
      <c r="I15" s="5">
        <f t="shared" si="2"/>
        <v>4.4</v>
      </c>
      <c r="J15" s="5">
        <f>J14-J8</f>
        <v>6.65</v>
      </c>
      <c r="K15" s="5">
        <f>K14-K4</f>
        <v>4.15</v>
      </c>
    </row>
    <row r="16" spans="2:11" ht="1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>
      <c r="A17" t="s">
        <v>46</v>
      </c>
      <c r="B17" s="5">
        <f>C3+C7+C10+E2+E5+E6+G9+J8+K4</f>
        <v>12.5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ht="15">
      <c r="A18" t="s">
        <v>32</v>
      </c>
      <c r="B18" s="5">
        <f>SUM(B14:K14)</f>
        <v>43.849999999999994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 ht="15">
      <c r="A19" t="s">
        <v>33</v>
      </c>
      <c r="B19" s="5">
        <f>B18-B17</f>
        <v>31.349999999999994</v>
      </c>
      <c r="C19" s="5"/>
      <c r="D19" s="5"/>
      <c r="E19" s="5"/>
      <c r="F19" s="5"/>
      <c r="G19" s="5"/>
      <c r="H19" s="5"/>
      <c r="I19" s="5"/>
      <c r="J19" s="5"/>
      <c r="K19" s="5"/>
    </row>
    <row r="20" spans="1:13" ht="15">
      <c r="A20" s="1" t="s">
        <v>34</v>
      </c>
      <c r="B20" s="3">
        <f>B19/10</f>
        <v>3.1349999999999993</v>
      </c>
      <c r="C20" s="3"/>
      <c r="D20" s="3"/>
      <c r="E20" s="3"/>
      <c r="F20" s="3"/>
      <c r="G20" s="3"/>
      <c r="H20" s="3"/>
      <c r="I20" s="3"/>
      <c r="J20" s="3"/>
      <c r="K20" s="5"/>
      <c r="M20" s="5"/>
    </row>
    <row r="21" spans="1:11" ht="15">
      <c r="A21" s="1"/>
      <c r="B21" s="3"/>
      <c r="C21" s="3"/>
      <c r="D21" s="3"/>
      <c r="E21" s="3"/>
      <c r="F21" s="3"/>
      <c r="G21" s="3"/>
      <c r="H21" s="3"/>
      <c r="I21" s="3"/>
      <c r="J21" s="3"/>
      <c r="K21" s="5"/>
    </row>
    <row r="22" spans="1:12" ht="15">
      <c r="A22" s="1" t="s">
        <v>49</v>
      </c>
      <c r="B22" s="6">
        <f>(B14-$B20)/B14</f>
        <v>0.3730000000000001</v>
      </c>
      <c r="C22" s="6">
        <f>(C14-$B20)/C14</f>
        <v>-0.2539999999999997</v>
      </c>
      <c r="D22" s="6">
        <f aca="true" t="shared" si="3" ref="D22:K22">(D14-$B20)/D14</f>
        <v>0.34000000000000014</v>
      </c>
      <c r="E22" s="6">
        <f t="shared" si="3"/>
        <v>-0.5292682926829266</v>
      </c>
      <c r="F22" s="6">
        <f t="shared" si="3"/>
        <v>0.23536585365853668</v>
      </c>
      <c r="G22" s="6">
        <f t="shared" si="3"/>
        <v>0.4300000000000001</v>
      </c>
      <c r="H22" s="6">
        <f t="shared" si="3"/>
        <v>0.035384615384615584</v>
      </c>
      <c r="I22" s="6">
        <f t="shared" si="3"/>
        <v>0.2875000000000002</v>
      </c>
      <c r="J22" s="6">
        <f t="shared" si="3"/>
        <v>0.5615384615384615</v>
      </c>
      <c r="K22" s="6">
        <f t="shared" si="3"/>
        <v>0.3912621359223303</v>
      </c>
      <c r="L22" s="6">
        <f>SUM(B22:K22)</f>
        <v>1.8707827738210183</v>
      </c>
    </row>
    <row r="23" spans="1:12" ht="15">
      <c r="A23" s="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5">
      <c r="A24" s="1" t="s">
        <v>48</v>
      </c>
      <c r="B24" s="6">
        <f>B19/B18</f>
        <v>0.7149372862029646</v>
      </c>
      <c r="C24" s="3"/>
      <c r="D24" s="3"/>
      <c r="E24" s="3"/>
      <c r="F24" s="3"/>
      <c r="G24" s="3"/>
      <c r="H24" s="3"/>
      <c r="I24" s="3"/>
      <c r="J24" s="3"/>
      <c r="K24" s="3"/>
      <c r="L24" s="6"/>
    </row>
    <row r="25" spans="1:12" ht="15">
      <c r="A25" s="1" t="s">
        <v>50</v>
      </c>
      <c r="B25" s="6">
        <f aca="true" t="shared" si="4" ref="B25:K25">(B14-B26)/B14</f>
        <v>0.28506271379703546</v>
      </c>
      <c r="C25" s="6">
        <f t="shared" si="4"/>
        <v>0.28506271379703546</v>
      </c>
      <c r="D25" s="6">
        <f t="shared" si="4"/>
        <v>0.28506271379703546</v>
      </c>
      <c r="E25" s="6">
        <f t="shared" si="4"/>
        <v>0.28506271379703535</v>
      </c>
      <c r="F25" s="6">
        <f t="shared" si="4"/>
        <v>0.28506271379703535</v>
      </c>
      <c r="G25" s="6">
        <f t="shared" si="4"/>
        <v>0.2850627137970354</v>
      </c>
      <c r="H25" s="6">
        <f t="shared" si="4"/>
        <v>0.28506271379703535</v>
      </c>
      <c r="I25" s="6">
        <f t="shared" si="4"/>
        <v>0.28506271379703535</v>
      </c>
      <c r="J25" s="6">
        <f t="shared" si="4"/>
        <v>0.28506271379703546</v>
      </c>
      <c r="K25" s="6">
        <f t="shared" si="4"/>
        <v>0.2850627137970354</v>
      </c>
      <c r="L25" s="8">
        <f>SUM(B25:K25)</f>
        <v>2.8506271379703545</v>
      </c>
    </row>
    <row r="26" spans="1:12" ht="15">
      <c r="A26" s="1" t="s">
        <v>52</v>
      </c>
      <c r="B26" s="7">
        <f aca="true" t="shared" si="5" ref="B26:K26">$B24*B14</f>
        <v>3.5746864310148228</v>
      </c>
      <c r="C26" s="7">
        <f t="shared" si="5"/>
        <v>1.7873432155074114</v>
      </c>
      <c r="D26" s="7">
        <f t="shared" si="5"/>
        <v>3.3959521094640817</v>
      </c>
      <c r="E26" s="7">
        <f t="shared" si="5"/>
        <v>1.4656214367160774</v>
      </c>
      <c r="F26" s="7">
        <f t="shared" si="5"/>
        <v>2.9312428734321547</v>
      </c>
      <c r="G26" s="7">
        <f t="shared" si="5"/>
        <v>3.9321550741163054</v>
      </c>
      <c r="H26" s="7">
        <f t="shared" si="5"/>
        <v>2.323546180159635</v>
      </c>
      <c r="I26" s="7">
        <f t="shared" si="5"/>
        <v>3.1457240592930447</v>
      </c>
      <c r="J26" s="7">
        <f t="shared" si="5"/>
        <v>5.111801596351197</v>
      </c>
      <c r="K26" s="7">
        <f t="shared" si="5"/>
        <v>3.681927023945268</v>
      </c>
      <c r="L26" s="7">
        <f>SUM(B26:K26)</f>
        <v>31.349999999999994</v>
      </c>
    </row>
    <row r="27" spans="1:12" ht="15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1" ht="15">
      <c r="A28" s="1" t="s">
        <v>54</v>
      </c>
      <c r="B28" s="10">
        <v>1.25</v>
      </c>
      <c r="C28" s="2"/>
      <c r="D28" s="2"/>
      <c r="E28" s="2"/>
      <c r="F28" s="2"/>
      <c r="G28" s="2"/>
      <c r="H28" s="2"/>
      <c r="I28" s="2"/>
      <c r="J28" s="2"/>
      <c r="K28" s="2"/>
    </row>
    <row r="29" spans="1:12" ht="15">
      <c r="A29" s="1" t="s">
        <v>57</v>
      </c>
      <c r="B29" s="5">
        <f>$B28-0</f>
        <v>1.25</v>
      </c>
      <c r="C29" s="5">
        <f>$B28-C3-C7-C10</f>
        <v>-0.75</v>
      </c>
      <c r="D29" s="5">
        <f aca="true" t="shared" si="6" ref="D29:I29">$B28-0</f>
        <v>1.25</v>
      </c>
      <c r="E29" s="5">
        <f>$B28-E2-E5-E6</f>
        <v>-4.75</v>
      </c>
      <c r="F29" s="5">
        <f t="shared" si="6"/>
        <v>1.25</v>
      </c>
      <c r="G29" s="5">
        <f>$B28-G9</f>
        <v>-1.75</v>
      </c>
      <c r="H29" s="5">
        <f t="shared" si="6"/>
        <v>1.25</v>
      </c>
      <c r="I29" s="5">
        <f t="shared" si="6"/>
        <v>1.25</v>
      </c>
      <c r="J29" s="5">
        <f>$B28-J8</f>
        <v>0.75</v>
      </c>
      <c r="K29" s="5">
        <f>$B28-K4</f>
        <v>0.25</v>
      </c>
      <c r="L29" s="5">
        <f>SUM(B29:K29)</f>
        <v>0</v>
      </c>
    </row>
    <row r="30" spans="1:12" ht="15">
      <c r="A30" s="1" t="s">
        <v>35</v>
      </c>
      <c r="B30" s="6">
        <f aca="true" t="shared" si="7" ref="B30:K30">(B14-$B28)/B14</f>
        <v>0.75</v>
      </c>
      <c r="C30" s="6">
        <f t="shared" si="7"/>
        <v>0.5</v>
      </c>
      <c r="D30" s="6">
        <f t="shared" si="7"/>
        <v>0.7368421052631579</v>
      </c>
      <c r="E30" s="6">
        <f t="shared" si="7"/>
        <v>0.39024390243902435</v>
      </c>
      <c r="F30" s="6">
        <f t="shared" si="7"/>
        <v>0.6951219512195121</v>
      </c>
      <c r="G30" s="6">
        <f t="shared" si="7"/>
        <v>0.7727272727272727</v>
      </c>
      <c r="H30" s="6">
        <f t="shared" si="7"/>
        <v>0.6153846153846154</v>
      </c>
      <c r="I30" s="6">
        <f t="shared" si="7"/>
        <v>0.7159090909090909</v>
      </c>
      <c r="J30" s="6">
        <f t="shared" si="7"/>
        <v>0.8251748251748252</v>
      </c>
      <c r="K30" s="6">
        <f t="shared" si="7"/>
        <v>0.7572815533980582</v>
      </c>
      <c r="L30" s="8">
        <f>SUM(B30:K30)</f>
        <v>6.758685316515557</v>
      </c>
    </row>
    <row r="31" spans="1:10" ht="15">
      <c r="A31" s="1"/>
      <c r="B31" s="2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zoomScale="85" zoomScaleNormal="85" zoomScalePageLayoutView="0" workbookViewId="0" topLeftCell="A8">
      <selection activeCell="B30" sqref="B30"/>
    </sheetView>
  </sheetViews>
  <sheetFormatPr defaultColWidth="9.140625" defaultRowHeight="15"/>
  <cols>
    <col min="1" max="1" width="24.7109375" style="0" customWidth="1"/>
    <col min="2" max="3" width="9.421875" style="0" bestFit="1" customWidth="1"/>
    <col min="4" max="6" width="9.28125" style="0" bestFit="1" customWidth="1"/>
    <col min="7" max="11" width="9.421875" style="0" bestFit="1" customWidth="1"/>
    <col min="12" max="12" width="11.140625" style="0" customWidth="1"/>
  </cols>
  <sheetData>
    <row r="1" spans="1:11" ht="15">
      <c r="A1" s="1"/>
      <c r="B1" s="1" t="s">
        <v>10</v>
      </c>
      <c r="C1" s="1" t="s">
        <v>11</v>
      </c>
      <c r="D1" s="1" t="s">
        <v>12</v>
      </c>
      <c r="E1" s="1" t="s">
        <v>13</v>
      </c>
      <c r="F1" s="1" t="s">
        <v>9</v>
      </c>
      <c r="G1" s="1" t="s">
        <v>27</v>
      </c>
      <c r="H1" s="1" t="s">
        <v>14</v>
      </c>
      <c r="I1" s="1" t="s">
        <v>15</v>
      </c>
      <c r="J1" s="1" t="s">
        <v>16</v>
      </c>
      <c r="K1" s="1" t="s">
        <v>17</v>
      </c>
    </row>
    <row r="2" spans="1:11" ht="15">
      <c r="A2" s="1" t="s">
        <v>1</v>
      </c>
      <c r="B2" s="3">
        <v>4</v>
      </c>
      <c r="C2" s="3">
        <v>5</v>
      </c>
      <c r="D2" s="3">
        <v>15</v>
      </c>
      <c r="E2" s="11">
        <v>2</v>
      </c>
      <c r="F2" s="3">
        <v>6</v>
      </c>
      <c r="G2" s="7">
        <v>8</v>
      </c>
      <c r="H2" s="3">
        <v>4</v>
      </c>
      <c r="I2" s="7">
        <v>4</v>
      </c>
      <c r="J2" s="9">
        <v>23</v>
      </c>
      <c r="K2" s="7">
        <v>8</v>
      </c>
    </row>
    <row r="3" spans="1:11" ht="15">
      <c r="A3" s="1" t="s">
        <v>2</v>
      </c>
      <c r="B3" s="3">
        <v>2</v>
      </c>
      <c r="C3" s="11">
        <v>1</v>
      </c>
      <c r="D3" s="3">
        <v>2</v>
      </c>
      <c r="E3" s="3">
        <v>1.5</v>
      </c>
      <c r="F3" s="3">
        <v>3</v>
      </c>
      <c r="G3" s="7">
        <v>2</v>
      </c>
      <c r="H3" s="3">
        <v>2</v>
      </c>
      <c r="I3" s="7">
        <v>3</v>
      </c>
      <c r="J3" s="9">
        <v>8</v>
      </c>
      <c r="K3" s="7">
        <v>3</v>
      </c>
    </row>
    <row r="4" spans="1:11" ht="15">
      <c r="A4" s="1" t="s">
        <v>28</v>
      </c>
      <c r="B4" s="3">
        <v>7</v>
      </c>
      <c r="C4" s="3">
        <v>2</v>
      </c>
      <c r="D4" s="3">
        <v>3.5</v>
      </c>
      <c r="E4" s="3">
        <v>2.5</v>
      </c>
      <c r="F4" s="3">
        <v>5</v>
      </c>
      <c r="G4" s="9">
        <v>10</v>
      </c>
      <c r="H4" s="3">
        <v>5</v>
      </c>
      <c r="I4" s="7">
        <v>8</v>
      </c>
      <c r="J4" s="7">
        <v>2</v>
      </c>
      <c r="K4" s="11">
        <v>1</v>
      </c>
    </row>
    <row r="5" spans="1:11" ht="15">
      <c r="A5" s="1" t="s">
        <v>3</v>
      </c>
      <c r="B5" s="3">
        <v>6</v>
      </c>
      <c r="C5" s="3">
        <v>3</v>
      </c>
      <c r="D5" s="3">
        <v>5</v>
      </c>
      <c r="E5" s="11">
        <v>2</v>
      </c>
      <c r="F5" s="3">
        <v>7</v>
      </c>
      <c r="G5" s="7">
        <v>5</v>
      </c>
      <c r="H5" s="3">
        <v>3.5</v>
      </c>
      <c r="I5" s="7">
        <v>5</v>
      </c>
      <c r="J5" s="7">
        <v>8</v>
      </c>
      <c r="K5" s="9">
        <v>9</v>
      </c>
    </row>
    <row r="6" spans="1:11" ht="15">
      <c r="A6" s="1" t="s">
        <v>4</v>
      </c>
      <c r="B6" s="3">
        <v>7</v>
      </c>
      <c r="C6" s="3">
        <v>5</v>
      </c>
      <c r="D6" s="3">
        <v>5</v>
      </c>
      <c r="E6" s="11">
        <v>2</v>
      </c>
      <c r="F6" s="3">
        <v>6</v>
      </c>
      <c r="G6" s="7">
        <v>9</v>
      </c>
      <c r="H6" s="3">
        <v>4</v>
      </c>
      <c r="I6" s="9">
        <v>10</v>
      </c>
      <c r="J6" s="7">
        <v>9</v>
      </c>
      <c r="K6" s="7">
        <v>7</v>
      </c>
    </row>
    <row r="7" spans="1:11" ht="15">
      <c r="A7" s="1" t="s">
        <v>5</v>
      </c>
      <c r="B7" s="3">
        <v>5</v>
      </c>
      <c r="C7" s="11">
        <v>1</v>
      </c>
      <c r="D7" s="3">
        <v>5</v>
      </c>
      <c r="E7" s="3">
        <v>1.5</v>
      </c>
      <c r="F7" s="3">
        <v>3</v>
      </c>
      <c r="G7" s="7">
        <v>3</v>
      </c>
      <c r="H7" s="3">
        <v>4</v>
      </c>
      <c r="I7" s="7">
        <v>5</v>
      </c>
      <c r="J7" s="9">
        <v>8</v>
      </c>
      <c r="K7" s="7">
        <v>6</v>
      </c>
    </row>
    <row r="8" spans="1:11" ht="15">
      <c r="A8" s="1" t="s">
        <v>6</v>
      </c>
      <c r="B8" s="3">
        <v>6</v>
      </c>
      <c r="C8" s="3">
        <v>3</v>
      </c>
      <c r="D8" s="3">
        <v>5</v>
      </c>
      <c r="E8" s="3">
        <v>2</v>
      </c>
      <c r="F8" s="3">
        <v>3</v>
      </c>
      <c r="G8" s="7">
        <v>5</v>
      </c>
      <c r="H8" s="3">
        <v>3.5</v>
      </c>
      <c r="I8" s="7">
        <v>3</v>
      </c>
      <c r="J8" s="11">
        <v>0.5</v>
      </c>
      <c r="K8" s="9">
        <v>7</v>
      </c>
    </row>
    <row r="9" spans="1:11" ht="15">
      <c r="A9" s="1" t="s">
        <v>7</v>
      </c>
      <c r="B9" s="9">
        <v>10</v>
      </c>
      <c r="C9" s="3">
        <v>5</v>
      </c>
      <c r="D9" s="3">
        <v>5</v>
      </c>
      <c r="E9" s="3">
        <v>5</v>
      </c>
      <c r="F9" s="3">
        <v>5</v>
      </c>
      <c r="G9" s="11">
        <v>3</v>
      </c>
      <c r="H9" s="3">
        <v>4</v>
      </c>
      <c r="I9" s="7">
        <v>5</v>
      </c>
      <c r="J9" s="7">
        <v>5</v>
      </c>
      <c r="K9" s="7">
        <v>10</v>
      </c>
    </row>
    <row r="10" spans="1:11" ht="15">
      <c r="A10" s="1" t="s">
        <v>8</v>
      </c>
      <c r="B10" s="3">
        <v>3</v>
      </c>
      <c r="C10" s="11">
        <v>0</v>
      </c>
      <c r="D10" s="3">
        <v>2</v>
      </c>
      <c r="E10" s="3">
        <v>2</v>
      </c>
      <c r="F10" s="3">
        <v>3</v>
      </c>
      <c r="G10" s="9">
        <v>10</v>
      </c>
      <c r="H10" s="3">
        <v>2.5</v>
      </c>
      <c r="I10" s="7">
        <v>1</v>
      </c>
      <c r="J10" s="7">
        <v>8</v>
      </c>
      <c r="K10" s="7">
        <v>0.5</v>
      </c>
    </row>
    <row r="11" spans="1:11" ht="15">
      <c r="A11" s="1" t="s">
        <v>31</v>
      </c>
      <c r="B11" s="3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15">
      <c r="A12" s="1"/>
      <c r="B12" s="3"/>
      <c r="C12" s="7"/>
      <c r="D12" s="7"/>
      <c r="E12" s="7"/>
      <c r="F12" s="7"/>
      <c r="G12" s="7"/>
      <c r="H12" s="7"/>
      <c r="I12" s="7"/>
      <c r="J12" s="7"/>
      <c r="K12" s="7"/>
    </row>
    <row r="13" spans="1:11" ht="15">
      <c r="A13" t="s">
        <v>30</v>
      </c>
      <c r="B13" s="5">
        <f aca="true" t="shared" si="0" ref="B13:K13">SUM(B2:B11)</f>
        <v>50</v>
      </c>
      <c r="C13" s="7">
        <f t="shared" si="0"/>
        <v>25</v>
      </c>
      <c r="D13" s="7">
        <f t="shared" si="0"/>
        <v>47.5</v>
      </c>
      <c r="E13" s="7">
        <f t="shared" si="0"/>
        <v>20.5</v>
      </c>
      <c r="F13" s="7">
        <f t="shared" si="0"/>
        <v>41</v>
      </c>
      <c r="G13" s="7">
        <f t="shared" si="0"/>
        <v>55</v>
      </c>
      <c r="H13" s="7">
        <f t="shared" si="0"/>
        <v>32.5</v>
      </c>
      <c r="I13" s="7">
        <f t="shared" si="0"/>
        <v>44</v>
      </c>
      <c r="J13" s="7">
        <f t="shared" si="0"/>
        <v>71.5</v>
      </c>
      <c r="K13" s="7">
        <f t="shared" si="0"/>
        <v>51.5</v>
      </c>
    </row>
    <row r="14" spans="1:11" ht="15">
      <c r="A14" t="s">
        <v>42</v>
      </c>
      <c r="B14" s="5">
        <f>AVERAGE(B2:B11)</f>
        <v>5</v>
      </c>
      <c r="C14" s="5">
        <f aca="true" t="shared" si="1" ref="C14:K14">AVERAGE(C2:C11)</f>
        <v>2.5</v>
      </c>
      <c r="D14" s="5">
        <f t="shared" si="1"/>
        <v>4.75</v>
      </c>
      <c r="E14" s="5">
        <f t="shared" si="1"/>
        <v>2.05</v>
      </c>
      <c r="F14" s="5">
        <f t="shared" si="1"/>
        <v>4.1</v>
      </c>
      <c r="G14" s="5">
        <f t="shared" si="1"/>
        <v>5.5</v>
      </c>
      <c r="H14" s="5">
        <f t="shared" si="1"/>
        <v>3.25</v>
      </c>
      <c r="I14" s="5">
        <f t="shared" si="1"/>
        <v>4.4</v>
      </c>
      <c r="J14" s="5">
        <f t="shared" si="1"/>
        <v>7.15</v>
      </c>
      <c r="K14" s="5">
        <f t="shared" si="1"/>
        <v>5.15</v>
      </c>
    </row>
    <row r="15" spans="1:11" ht="15">
      <c r="A15" t="s">
        <v>56</v>
      </c>
      <c r="B15" s="5">
        <f>B14-B9</f>
        <v>-5</v>
      </c>
      <c r="C15" s="5">
        <f>C14-0</f>
        <v>2.5</v>
      </c>
      <c r="D15" s="5">
        <f>D14-0</f>
        <v>4.75</v>
      </c>
      <c r="E15" s="5">
        <f>E14-0</f>
        <v>2.05</v>
      </c>
      <c r="F15" s="5">
        <f>F14-0</f>
        <v>4.1</v>
      </c>
      <c r="G15" s="5">
        <f>G14-G4-G10</f>
        <v>-14.5</v>
      </c>
      <c r="H15" s="5">
        <f>H14-0</f>
        <v>3.25</v>
      </c>
      <c r="I15" s="5">
        <f>I14-I6</f>
        <v>-5.6</v>
      </c>
      <c r="J15" s="5">
        <f>J14-J2-J3-J7</f>
        <v>-31.85</v>
      </c>
      <c r="K15" s="5">
        <f>K14-K5-K8</f>
        <v>-10.85</v>
      </c>
    </row>
    <row r="16" spans="2:11" ht="1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>
      <c r="A17" t="s">
        <v>47</v>
      </c>
      <c r="B17" s="5">
        <f>B9+G4+G10+I6+J7+J2+J3+K5+K8</f>
        <v>95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ht="15">
      <c r="A18" t="s">
        <v>32</v>
      </c>
      <c r="B18" s="5">
        <f>SUM(B14:K14)</f>
        <v>43.849999999999994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 ht="15">
      <c r="A19" t="s">
        <v>38</v>
      </c>
      <c r="B19" s="5">
        <f>B17-B18</f>
        <v>51.150000000000006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 ht="15">
      <c r="A20" s="1" t="s">
        <v>39</v>
      </c>
      <c r="B20" s="3">
        <f>B19/10</f>
        <v>5.115</v>
      </c>
      <c r="C20" s="5"/>
      <c r="D20" s="5"/>
      <c r="E20" s="5"/>
      <c r="F20" s="5"/>
      <c r="G20" s="5"/>
      <c r="H20" s="5"/>
      <c r="I20" s="5"/>
      <c r="J20" s="5"/>
      <c r="K20" s="5"/>
    </row>
    <row r="21" spans="3:11" ht="15">
      <c r="C21" s="3"/>
      <c r="D21" s="3"/>
      <c r="E21" s="3"/>
      <c r="F21" s="3"/>
      <c r="G21" s="3"/>
      <c r="H21" s="3"/>
      <c r="I21" s="3"/>
      <c r="J21" s="3"/>
      <c r="K21" s="5"/>
    </row>
    <row r="22" spans="1:12" ht="15">
      <c r="A22" s="1" t="s">
        <v>49</v>
      </c>
      <c r="B22" s="6">
        <f aca="true" t="shared" si="2" ref="B22:K22">(B14+$B20)/B14</f>
        <v>2.023</v>
      </c>
      <c r="C22" s="6">
        <f t="shared" si="2"/>
        <v>3.0460000000000003</v>
      </c>
      <c r="D22" s="6">
        <f t="shared" si="2"/>
        <v>2.076842105263158</v>
      </c>
      <c r="E22" s="6">
        <f t="shared" si="2"/>
        <v>3.4951219512195126</v>
      </c>
      <c r="F22" s="6">
        <f t="shared" si="2"/>
        <v>2.247560975609756</v>
      </c>
      <c r="G22" s="6">
        <f t="shared" si="2"/>
        <v>1.93</v>
      </c>
      <c r="H22" s="6">
        <f t="shared" si="2"/>
        <v>2.573846153846154</v>
      </c>
      <c r="I22" s="6">
        <f t="shared" si="2"/>
        <v>2.1625</v>
      </c>
      <c r="J22" s="6">
        <f t="shared" si="2"/>
        <v>1.7153846153846153</v>
      </c>
      <c r="K22" s="6">
        <f t="shared" si="2"/>
        <v>1.9932038834951455</v>
      </c>
      <c r="L22" s="6">
        <f>SUM(B22:K22)</f>
        <v>23.263459684818343</v>
      </c>
    </row>
    <row r="23" spans="1:12" ht="15">
      <c r="A23" s="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5">
      <c r="A24" s="1" t="s">
        <v>53</v>
      </c>
      <c r="B24" s="6">
        <f>B19/B18</f>
        <v>1.166476624857469</v>
      </c>
      <c r="C24" s="3"/>
      <c r="D24" s="3"/>
      <c r="E24" s="3"/>
      <c r="F24" s="3"/>
      <c r="G24" s="3"/>
      <c r="H24" s="3"/>
      <c r="I24" s="3"/>
      <c r="J24" s="3"/>
      <c r="K24" s="3"/>
      <c r="L24" s="6"/>
    </row>
    <row r="25" spans="1:12" ht="15">
      <c r="A25" s="1" t="s">
        <v>50</v>
      </c>
      <c r="B25" s="6">
        <f>(B14+B26)/B14</f>
        <v>2.166476624857469</v>
      </c>
      <c r="C25" s="6">
        <f aca="true" t="shared" si="3" ref="C25:K25">(C14+C26)/C14</f>
        <v>2.166476624857469</v>
      </c>
      <c r="D25" s="6">
        <f t="shared" si="3"/>
        <v>2.1664766248574687</v>
      </c>
      <c r="E25" s="6">
        <f t="shared" si="3"/>
        <v>2.1664766248574687</v>
      </c>
      <c r="F25" s="6">
        <f t="shared" si="3"/>
        <v>2.1664766248574687</v>
      </c>
      <c r="G25" s="6">
        <f t="shared" si="3"/>
        <v>2.166476624857469</v>
      </c>
      <c r="H25" s="6">
        <f t="shared" si="3"/>
        <v>2.166476624857469</v>
      </c>
      <c r="I25" s="6">
        <f t="shared" si="3"/>
        <v>2.166476624857469</v>
      </c>
      <c r="J25" s="6">
        <f t="shared" si="3"/>
        <v>2.1664766248574687</v>
      </c>
      <c r="K25" s="6">
        <f t="shared" si="3"/>
        <v>2.1664766248574687</v>
      </c>
      <c r="L25" s="8">
        <f>SUM(B25:K25)</f>
        <v>21.664766248574693</v>
      </c>
    </row>
    <row r="26" spans="1:12" ht="15">
      <c r="A26" s="1" t="s">
        <v>51</v>
      </c>
      <c r="B26" s="7">
        <f aca="true" t="shared" si="4" ref="B26:K26">$B24*B14</f>
        <v>5.832383124287345</v>
      </c>
      <c r="C26" s="7">
        <f t="shared" si="4"/>
        <v>2.9161915621436725</v>
      </c>
      <c r="D26" s="7">
        <f t="shared" si="4"/>
        <v>5.540763968072977</v>
      </c>
      <c r="E26" s="7">
        <f t="shared" si="4"/>
        <v>2.391277080957811</v>
      </c>
      <c r="F26" s="7">
        <f t="shared" si="4"/>
        <v>4.782554161915622</v>
      </c>
      <c r="G26" s="7">
        <f t="shared" si="4"/>
        <v>6.415621436716079</v>
      </c>
      <c r="H26" s="7">
        <f t="shared" si="4"/>
        <v>3.791049030786774</v>
      </c>
      <c r="I26" s="7">
        <f t="shared" si="4"/>
        <v>5.132497149372864</v>
      </c>
      <c r="J26" s="7">
        <f t="shared" si="4"/>
        <v>8.340307867730903</v>
      </c>
      <c r="K26" s="7">
        <f t="shared" si="4"/>
        <v>6.007354618015966</v>
      </c>
      <c r="L26" s="7">
        <f>SUM(B26:K26)</f>
        <v>51.15000000000002</v>
      </c>
    </row>
    <row r="27" spans="1:12" ht="15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2" ht="15">
      <c r="A28" s="1" t="s">
        <v>54</v>
      </c>
      <c r="B28" s="5">
        <f>B17/10</f>
        <v>9.5</v>
      </c>
    </row>
    <row r="29" spans="1:12" ht="15">
      <c r="A29" t="s">
        <v>58</v>
      </c>
      <c r="B29" s="5">
        <f>$B28-B9</f>
        <v>-0.5</v>
      </c>
      <c r="C29" s="5">
        <f>$B28</f>
        <v>9.5</v>
      </c>
      <c r="D29" s="5">
        <f>$B28</f>
        <v>9.5</v>
      </c>
      <c r="E29" s="5">
        <f>$B28</f>
        <v>9.5</v>
      </c>
      <c r="F29" s="5">
        <f>$B28</f>
        <v>9.5</v>
      </c>
      <c r="G29" s="5">
        <f>$B28-G4-G10</f>
        <v>-10.5</v>
      </c>
      <c r="H29" s="5">
        <f>$B28</f>
        <v>9.5</v>
      </c>
      <c r="I29" s="5">
        <f>$B28-I6</f>
        <v>-0.5</v>
      </c>
      <c r="J29" s="5">
        <f>$B28-J2-J3-J7</f>
        <v>-29.5</v>
      </c>
      <c r="K29" s="5">
        <f>$B28-K5-K8</f>
        <v>-6.5</v>
      </c>
      <c r="L29" s="5">
        <f>SUM(B29:K29)</f>
        <v>0</v>
      </c>
    </row>
    <row r="30" spans="1:12" ht="15">
      <c r="A30" s="1" t="s">
        <v>35</v>
      </c>
      <c r="B30" s="6">
        <f>(B14+$B28)/B14</f>
        <v>2.9</v>
      </c>
      <c r="C30" s="6">
        <f aca="true" t="shared" si="5" ref="C30:K30">(C14+$B28)/C14</f>
        <v>4.8</v>
      </c>
      <c r="D30" s="6">
        <f t="shared" si="5"/>
        <v>3</v>
      </c>
      <c r="E30" s="6">
        <f t="shared" si="5"/>
        <v>5.634146341463415</v>
      </c>
      <c r="F30" s="6">
        <f t="shared" si="5"/>
        <v>3.3170731707317076</v>
      </c>
      <c r="G30" s="6">
        <f t="shared" si="5"/>
        <v>2.727272727272727</v>
      </c>
      <c r="H30" s="6">
        <f t="shared" si="5"/>
        <v>3.923076923076923</v>
      </c>
      <c r="I30" s="6">
        <f t="shared" si="5"/>
        <v>3.1590909090909087</v>
      </c>
      <c r="J30" s="6">
        <f t="shared" si="5"/>
        <v>2.3286713286713283</v>
      </c>
      <c r="K30" s="6">
        <f t="shared" si="5"/>
        <v>2.8446601941747574</v>
      </c>
      <c r="L30" s="8">
        <f>SUM(B30:K30)</f>
        <v>34.63399159448177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5">
      <selection activeCell="C18" sqref="C18"/>
    </sheetView>
  </sheetViews>
  <sheetFormatPr defaultColWidth="9.140625" defaultRowHeight="15"/>
  <cols>
    <col min="1" max="1" width="24.7109375" style="0" customWidth="1"/>
  </cols>
  <sheetData>
    <row r="1" spans="1:3" ht="15">
      <c r="A1" t="s">
        <v>20</v>
      </c>
      <c r="B1" s="1"/>
      <c r="C1" s="13">
        <f>SUM(C3:C11)/10</f>
        <v>2.5</v>
      </c>
    </row>
    <row r="2" spans="2:11" ht="15">
      <c r="B2" t="s">
        <v>10</v>
      </c>
      <c r="C2" s="14" t="s">
        <v>11</v>
      </c>
      <c r="D2" t="s">
        <v>12</v>
      </c>
      <c r="E2" t="s">
        <v>13</v>
      </c>
      <c r="F2" t="s">
        <v>9</v>
      </c>
      <c r="G2" t="s">
        <v>27</v>
      </c>
      <c r="H2" t="s">
        <v>14</v>
      </c>
      <c r="I2" t="s">
        <v>15</v>
      </c>
      <c r="J2" t="s">
        <v>16</v>
      </c>
      <c r="K2" t="s">
        <v>17</v>
      </c>
    </row>
    <row r="3" spans="1:11" ht="15">
      <c r="A3" t="s">
        <v>1</v>
      </c>
      <c r="B3" s="3">
        <v>5</v>
      </c>
      <c r="C3" s="13">
        <v>5</v>
      </c>
      <c r="D3" s="3">
        <v>5</v>
      </c>
      <c r="E3" s="4">
        <v>5</v>
      </c>
      <c r="F3" s="3">
        <v>5</v>
      </c>
      <c r="G3" s="7">
        <v>5</v>
      </c>
      <c r="H3" s="3">
        <v>5</v>
      </c>
      <c r="I3" s="7">
        <v>5</v>
      </c>
      <c r="J3" s="9">
        <v>5</v>
      </c>
      <c r="K3" s="7">
        <v>5</v>
      </c>
    </row>
    <row r="4" spans="1:11" ht="15">
      <c r="A4" t="s">
        <v>2</v>
      </c>
      <c r="B4" s="3">
        <v>1</v>
      </c>
      <c r="C4" s="4">
        <v>1</v>
      </c>
      <c r="D4" s="3">
        <v>1</v>
      </c>
      <c r="E4" s="3">
        <v>1</v>
      </c>
      <c r="F4" s="3">
        <v>1</v>
      </c>
      <c r="G4" s="7">
        <v>3</v>
      </c>
      <c r="H4" s="3">
        <v>1</v>
      </c>
      <c r="I4" s="7">
        <v>1</v>
      </c>
      <c r="J4" s="9">
        <v>1</v>
      </c>
      <c r="K4" s="7">
        <v>1</v>
      </c>
    </row>
    <row r="5" spans="1:11" ht="15">
      <c r="A5" t="s">
        <v>29</v>
      </c>
      <c r="B5" s="3">
        <v>2</v>
      </c>
      <c r="C5" s="13">
        <v>2</v>
      </c>
      <c r="D5" s="3">
        <v>2</v>
      </c>
      <c r="E5" s="3">
        <v>2</v>
      </c>
      <c r="F5" s="3">
        <v>2</v>
      </c>
      <c r="G5" s="9">
        <v>2</v>
      </c>
      <c r="H5" s="3">
        <v>2</v>
      </c>
      <c r="I5" s="7">
        <v>2</v>
      </c>
      <c r="J5" s="7">
        <v>2</v>
      </c>
      <c r="K5" s="4">
        <v>2</v>
      </c>
    </row>
    <row r="6" spans="1:11" ht="15">
      <c r="A6" t="s">
        <v>3</v>
      </c>
      <c r="B6" s="3">
        <v>5</v>
      </c>
      <c r="C6" s="13">
        <v>3</v>
      </c>
      <c r="D6" s="3">
        <v>5</v>
      </c>
      <c r="E6" s="4">
        <v>5</v>
      </c>
      <c r="F6" s="3">
        <v>5</v>
      </c>
      <c r="G6" s="7">
        <v>5</v>
      </c>
      <c r="H6" s="3">
        <v>5</v>
      </c>
      <c r="I6" s="7">
        <v>5</v>
      </c>
      <c r="J6" s="7">
        <v>5</v>
      </c>
      <c r="K6" s="9">
        <v>5</v>
      </c>
    </row>
    <row r="7" spans="1:11" ht="15">
      <c r="A7" t="s">
        <v>4</v>
      </c>
      <c r="B7" s="3">
        <v>5</v>
      </c>
      <c r="C7" s="13">
        <v>5</v>
      </c>
      <c r="D7" s="3">
        <v>5</v>
      </c>
      <c r="E7" s="4">
        <v>5</v>
      </c>
      <c r="F7" s="3">
        <v>5</v>
      </c>
      <c r="G7" s="7">
        <v>5</v>
      </c>
      <c r="H7" s="3">
        <v>5</v>
      </c>
      <c r="I7" s="9">
        <v>5</v>
      </c>
      <c r="J7" s="7">
        <v>5</v>
      </c>
      <c r="K7" s="7">
        <v>5</v>
      </c>
    </row>
    <row r="8" spans="1:11" ht="15">
      <c r="A8" t="s">
        <v>5</v>
      </c>
      <c r="B8" s="3">
        <v>1</v>
      </c>
      <c r="C8" s="4">
        <v>1</v>
      </c>
      <c r="D8" s="3">
        <v>1</v>
      </c>
      <c r="E8" s="3">
        <v>1</v>
      </c>
      <c r="F8" s="3">
        <v>1</v>
      </c>
      <c r="G8" s="7">
        <v>1</v>
      </c>
      <c r="H8" s="3">
        <v>1</v>
      </c>
      <c r="I8" s="7">
        <v>1</v>
      </c>
      <c r="J8" s="9">
        <v>1</v>
      </c>
      <c r="K8" s="7">
        <v>1</v>
      </c>
    </row>
    <row r="9" spans="1:11" ht="15">
      <c r="A9" t="s">
        <v>6</v>
      </c>
      <c r="B9" s="3">
        <v>3</v>
      </c>
      <c r="C9" s="13">
        <v>3</v>
      </c>
      <c r="D9" s="3">
        <v>3</v>
      </c>
      <c r="E9" s="3">
        <v>3</v>
      </c>
      <c r="F9" s="3">
        <v>3</v>
      </c>
      <c r="G9" s="7">
        <v>3</v>
      </c>
      <c r="H9" s="3">
        <v>3</v>
      </c>
      <c r="I9" s="7">
        <v>3</v>
      </c>
      <c r="J9" s="4">
        <v>3</v>
      </c>
      <c r="K9" s="9">
        <v>3</v>
      </c>
    </row>
    <row r="10" spans="1:11" ht="15">
      <c r="A10" t="s">
        <v>7</v>
      </c>
      <c r="B10" s="9">
        <v>5</v>
      </c>
      <c r="C10" s="13">
        <v>5</v>
      </c>
      <c r="D10" s="3">
        <v>5</v>
      </c>
      <c r="E10" s="3">
        <v>5</v>
      </c>
      <c r="F10" s="3">
        <v>5</v>
      </c>
      <c r="G10" s="4">
        <v>5</v>
      </c>
      <c r="H10" s="3">
        <v>5</v>
      </c>
      <c r="I10" s="7">
        <v>7</v>
      </c>
      <c r="J10" s="7">
        <v>5</v>
      </c>
      <c r="K10" s="7">
        <v>5</v>
      </c>
    </row>
    <row r="11" spans="1:11" ht="15">
      <c r="A11" t="s">
        <v>8</v>
      </c>
      <c r="B11" s="3">
        <v>0</v>
      </c>
      <c r="C11" s="4">
        <v>0</v>
      </c>
      <c r="D11" s="3">
        <v>0</v>
      </c>
      <c r="E11" s="3">
        <v>0</v>
      </c>
      <c r="F11" s="3">
        <v>0</v>
      </c>
      <c r="G11" s="9">
        <v>0</v>
      </c>
      <c r="H11" s="3">
        <v>0</v>
      </c>
      <c r="I11" s="7">
        <v>0</v>
      </c>
      <c r="J11" s="7">
        <v>0</v>
      </c>
      <c r="K11" s="7">
        <v>0</v>
      </c>
    </row>
    <row r="12" spans="2:11" ht="15">
      <c r="B12" s="1"/>
      <c r="C12" s="14"/>
      <c r="D12" s="1"/>
      <c r="E12" s="1"/>
      <c r="F12" s="1"/>
      <c r="G12" s="1"/>
      <c r="H12" s="1"/>
      <c r="I12" s="1"/>
      <c r="J12" s="1"/>
      <c r="K12" s="1"/>
    </row>
    <row r="13" spans="1:11" ht="15">
      <c r="A13" s="1" t="s">
        <v>43</v>
      </c>
      <c r="B13" s="3">
        <v>5</v>
      </c>
      <c r="C13" s="13">
        <v>2.5</v>
      </c>
      <c r="D13" s="3">
        <v>4.75</v>
      </c>
      <c r="E13" s="3">
        <v>2.05</v>
      </c>
      <c r="F13" s="3">
        <v>4.1</v>
      </c>
      <c r="G13" s="3">
        <v>5.5</v>
      </c>
      <c r="H13" s="3">
        <v>3.25</v>
      </c>
      <c r="I13" s="3">
        <v>4.4</v>
      </c>
      <c r="J13" s="3">
        <v>7.15</v>
      </c>
      <c r="K13" s="3">
        <v>5.15</v>
      </c>
    </row>
    <row r="14" spans="1:11" ht="15">
      <c r="A14" s="1" t="s">
        <v>56</v>
      </c>
      <c r="B14" s="3">
        <f>B13+0</f>
        <v>5</v>
      </c>
      <c r="C14" s="13">
        <f>0.5+C4+C8+C11</f>
        <v>2.5</v>
      </c>
      <c r="D14" s="3">
        <f aca="true" t="shared" si="0" ref="D14:I14">D13+0</f>
        <v>4.75</v>
      </c>
      <c r="E14" s="3">
        <f>-3.95+E3+E6+E7</f>
        <v>11.05</v>
      </c>
      <c r="F14" s="3">
        <f t="shared" si="0"/>
        <v>4.1</v>
      </c>
      <c r="G14" s="3">
        <f>2.5+G10</f>
        <v>7.5</v>
      </c>
      <c r="H14" s="3">
        <f t="shared" si="0"/>
        <v>3.25</v>
      </c>
      <c r="I14" s="3">
        <f t="shared" si="0"/>
        <v>4.4</v>
      </c>
      <c r="J14" s="3">
        <f>6.65+J9</f>
        <v>9.65</v>
      </c>
      <c r="K14" s="3">
        <f>4.15+K5</f>
        <v>6.15</v>
      </c>
    </row>
    <row r="15" spans="1:11" ht="15">
      <c r="A15" s="1" t="s">
        <v>36</v>
      </c>
      <c r="B15" s="3">
        <v>3.14</v>
      </c>
      <c r="C15" s="13">
        <v>3.14</v>
      </c>
      <c r="D15" s="3">
        <v>3.14</v>
      </c>
      <c r="E15" s="3">
        <v>3.14</v>
      </c>
      <c r="F15" s="3">
        <v>3.14</v>
      </c>
      <c r="G15" s="3">
        <v>3.14</v>
      </c>
      <c r="H15" s="3">
        <v>3.14</v>
      </c>
      <c r="I15" s="3">
        <v>3.14</v>
      </c>
      <c r="J15" s="3">
        <v>3.14</v>
      </c>
      <c r="K15" s="3">
        <v>3.14</v>
      </c>
    </row>
    <row r="16" spans="1:11" ht="15">
      <c r="A16" t="s">
        <v>40</v>
      </c>
      <c r="B16" s="8">
        <f>(B14-B15)/$C13</f>
        <v>0.744</v>
      </c>
      <c r="C16" s="15">
        <f aca="true" t="shared" si="1" ref="C16:K16">(C14-C15)/$C14</f>
        <v>-0.25600000000000006</v>
      </c>
      <c r="D16" s="6">
        <f t="shared" si="1"/>
        <v>0.6439999999999999</v>
      </c>
      <c r="E16" s="6">
        <f t="shared" si="1"/>
        <v>3.164</v>
      </c>
      <c r="F16" s="6">
        <f t="shared" si="1"/>
        <v>0.3839999999999998</v>
      </c>
      <c r="G16" s="6">
        <f t="shared" si="1"/>
        <v>1.7439999999999998</v>
      </c>
      <c r="H16" s="6">
        <f t="shared" si="1"/>
        <v>0.04399999999999995</v>
      </c>
      <c r="I16" s="6">
        <f t="shared" si="1"/>
        <v>0.5040000000000001</v>
      </c>
      <c r="J16" s="8">
        <f t="shared" si="1"/>
        <v>2.604</v>
      </c>
      <c r="K16" s="8">
        <f t="shared" si="1"/>
        <v>1.2040000000000002</v>
      </c>
    </row>
    <row r="17" spans="1:11" ht="15">
      <c r="A17" s="1"/>
      <c r="B17" s="1"/>
      <c r="C17" s="14"/>
      <c r="D17" s="1"/>
      <c r="E17" s="1"/>
      <c r="F17" s="1"/>
      <c r="G17" s="1"/>
      <c r="H17" s="1"/>
      <c r="I17" s="1"/>
      <c r="J17" s="1"/>
      <c r="K17" s="1"/>
    </row>
    <row r="18" spans="1:11" ht="15">
      <c r="A18" s="1" t="s">
        <v>37</v>
      </c>
      <c r="B18" s="5">
        <v>3.5585</v>
      </c>
      <c r="C18" s="13">
        <v>1.77925</v>
      </c>
      <c r="D18" s="3">
        <v>3.024725</v>
      </c>
      <c r="E18" s="3">
        <v>1.4589849999999998</v>
      </c>
      <c r="F18" s="3">
        <v>2.9179699999999995</v>
      </c>
      <c r="G18" s="3">
        <v>3.9143499999999998</v>
      </c>
      <c r="H18" s="3">
        <v>2.313025</v>
      </c>
      <c r="I18" s="3">
        <v>3.13148</v>
      </c>
      <c r="J18" s="5">
        <v>5.088655</v>
      </c>
      <c r="K18" s="5">
        <v>3.665255</v>
      </c>
    </row>
    <row r="19" spans="1:11" ht="15">
      <c r="A19" t="s">
        <v>40</v>
      </c>
      <c r="B19" s="8">
        <f aca="true" t="shared" si="2" ref="B19:K19">(B14-B18)/$C14</f>
        <v>0.5766</v>
      </c>
      <c r="C19" s="15">
        <f t="shared" si="2"/>
        <v>0.2883</v>
      </c>
      <c r="D19" s="6">
        <f t="shared" si="2"/>
        <v>0.69011</v>
      </c>
      <c r="E19" s="6">
        <f t="shared" si="2"/>
        <v>3.836406</v>
      </c>
      <c r="F19" s="6">
        <f t="shared" si="2"/>
        <v>0.47281200000000007</v>
      </c>
      <c r="G19" s="6">
        <f t="shared" si="2"/>
        <v>1.43426</v>
      </c>
      <c r="H19" s="6">
        <f t="shared" si="2"/>
        <v>0.37478999999999996</v>
      </c>
      <c r="I19" s="6">
        <f t="shared" si="2"/>
        <v>0.5074080000000002</v>
      </c>
      <c r="J19" s="8">
        <f t="shared" si="2"/>
        <v>1.824538</v>
      </c>
      <c r="K19" s="8">
        <f t="shared" si="2"/>
        <v>0.9938980000000001</v>
      </c>
    </row>
    <row r="20" spans="1:3" ht="15">
      <c r="A20" s="1"/>
      <c r="C20" s="14"/>
    </row>
    <row r="21" spans="1:11" ht="15">
      <c r="A21" s="1" t="s">
        <v>41</v>
      </c>
      <c r="B21" s="5">
        <v>5</v>
      </c>
      <c r="C21" s="13">
        <v>2.5</v>
      </c>
      <c r="D21" s="5">
        <v>4.75</v>
      </c>
      <c r="E21" s="5">
        <v>2.05</v>
      </c>
      <c r="F21" s="5">
        <v>4.1</v>
      </c>
      <c r="G21" s="5">
        <v>5.5</v>
      </c>
      <c r="H21" s="5">
        <v>3.25</v>
      </c>
      <c r="I21" s="5">
        <v>4.4</v>
      </c>
      <c r="J21" s="5">
        <v>7.15</v>
      </c>
      <c r="K21" s="5">
        <v>5.15</v>
      </c>
    </row>
    <row r="22" spans="1:11" ht="15">
      <c r="A22" s="1" t="s">
        <v>56</v>
      </c>
      <c r="B22" s="5">
        <f>B10-5</f>
        <v>0</v>
      </c>
      <c r="C22" s="13">
        <f>2.5</f>
        <v>2.5</v>
      </c>
      <c r="D22" s="5">
        <v>4.75</v>
      </c>
      <c r="E22" s="5">
        <v>2.05</v>
      </c>
      <c r="F22" s="5">
        <v>4.1</v>
      </c>
      <c r="G22" s="5">
        <f>G5+G11-14.5</f>
        <v>-12.5</v>
      </c>
      <c r="H22" s="5">
        <v>3.25</v>
      </c>
      <c r="I22" s="5">
        <f>I7-5.6</f>
        <v>-0.5999999999999996</v>
      </c>
      <c r="J22" s="5">
        <f>J3+J4+J8-31.85</f>
        <v>-24.85</v>
      </c>
      <c r="K22" s="5">
        <f>Andrea!K6+Andrea!K9-10.85</f>
        <v>1.1500000000000004</v>
      </c>
    </row>
    <row r="23" spans="1:11" ht="15">
      <c r="A23" s="1" t="s">
        <v>36</v>
      </c>
      <c r="B23" s="5">
        <v>-5.12</v>
      </c>
      <c r="C23" s="13">
        <v>-5.12</v>
      </c>
      <c r="D23" s="5">
        <v>-5.12</v>
      </c>
      <c r="E23" s="5">
        <v>-5.12</v>
      </c>
      <c r="F23" s="5">
        <v>-5.12</v>
      </c>
      <c r="G23" s="5">
        <v>-5.12</v>
      </c>
      <c r="H23" s="5">
        <v>-5.12</v>
      </c>
      <c r="I23" s="5">
        <v>-5.12</v>
      </c>
      <c r="J23" s="5">
        <v>-5.12</v>
      </c>
      <c r="K23" s="5">
        <v>-5.12</v>
      </c>
    </row>
    <row r="24" spans="1:11" ht="15">
      <c r="A24" t="s">
        <v>40</v>
      </c>
      <c r="B24" s="17">
        <f aca="true" t="shared" si="3" ref="B24:K24">(-B23+B22)/$C21</f>
        <v>2.048</v>
      </c>
      <c r="C24" s="15">
        <f t="shared" si="3"/>
        <v>3.048</v>
      </c>
      <c r="D24" s="6">
        <f t="shared" si="3"/>
        <v>3.9480000000000004</v>
      </c>
      <c r="E24" s="17">
        <f t="shared" si="3"/>
        <v>2.868</v>
      </c>
      <c r="F24" s="8">
        <f t="shared" si="3"/>
        <v>3.6879999999999997</v>
      </c>
      <c r="G24" s="17">
        <f t="shared" si="3"/>
        <v>-2.952</v>
      </c>
      <c r="H24" s="8">
        <f t="shared" si="3"/>
        <v>3.3480000000000003</v>
      </c>
      <c r="I24" s="17">
        <f t="shared" si="3"/>
        <v>1.8080000000000003</v>
      </c>
      <c r="J24" s="17">
        <f t="shared" si="3"/>
        <v>-7.892</v>
      </c>
      <c r="K24" s="17">
        <f t="shared" si="3"/>
        <v>2.508</v>
      </c>
    </row>
    <row r="25" spans="1:3" ht="15">
      <c r="A25" s="1"/>
      <c r="C25" s="14"/>
    </row>
    <row r="26" spans="1:11" ht="15">
      <c r="A26" s="1" t="s">
        <v>37</v>
      </c>
      <c r="B26" s="5">
        <v>-5.8325</v>
      </c>
      <c r="C26" s="13">
        <v>-2.91625</v>
      </c>
      <c r="D26" s="5">
        <v>-5.540875</v>
      </c>
      <c r="E26" s="5">
        <v>-2.391325</v>
      </c>
      <c r="F26" s="5">
        <v>-4.78265</v>
      </c>
      <c r="G26" s="5">
        <v>-6.415750000000001</v>
      </c>
      <c r="H26" s="5">
        <v>-3.791125000000001</v>
      </c>
      <c r="I26" s="5">
        <v>-5.1326</v>
      </c>
      <c r="J26" s="5">
        <v>-8.340475000000001</v>
      </c>
      <c r="K26" s="5">
        <v>-6.007475000000001</v>
      </c>
    </row>
    <row r="27" spans="1:11" ht="15">
      <c r="A27" t="s">
        <v>40</v>
      </c>
      <c r="B27" s="8">
        <f aca="true" t="shared" si="4" ref="B27:K27">(-B26+B22)/$C21</f>
        <v>2.3329999999999997</v>
      </c>
      <c r="C27" s="15">
        <f t="shared" si="4"/>
        <v>2.1665</v>
      </c>
      <c r="D27" s="8">
        <f t="shared" si="4"/>
        <v>4.11635</v>
      </c>
      <c r="E27" s="17">
        <f t="shared" si="4"/>
        <v>1.77653</v>
      </c>
      <c r="F27" s="8">
        <f t="shared" si="4"/>
        <v>3.55306</v>
      </c>
      <c r="G27" s="17">
        <f t="shared" si="4"/>
        <v>-2.4336999999999995</v>
      </c>
      <c r="H27" s="8">
        <f t="shared" si="4"/>
        <v>2.8164500000000006</v>
      </c>
      <c r="I27" s="17">
        <f t="shared" si="4"/>
        <v>1.8130400000000002</v>
      </c>
      <c r="J27" s="17">
        <f t="shared" si="4"/>
        <v>-6.60381</v>
      </c>
      <c r="K27" s="8">
        <f t="shared" si="4"/>
        <v>2.862990000000001</v>
      </c>
    </row>
    <row r="28" ht="15">
      <c r="C28" s="14"/>
    </row>
    <row r="29" spans="1:11" ht="15">
      <c r="A29" t="s">
        <v>45</v>
      </c>
      <c r="B29">
        <v>1.25</v>
      </c>
      <c r="C29" s="14">
        <v>-0.75</v>
      </c>
      <c r="D29">
        <v>1.25</v>
      </c>
      <c r="E29">
        <v>-4.75</v>
      </c>
      <c r="F29">
        <v>1.25</v>
      </c>
      <c r="G29">
        <v>-1.75</v>
      </c>
      <c r="H29">
        <v>1.25</v>
      </c>
      <c r="I29">
        <v>1.25</v>
      </c>
      <c r="J29">
        <v>0.75</v>
      </c>
      <c r="K29">
        <v>0.25</v>
      </c>
    </row>
    <row r="30" spans="1:11" ht="15">
      <c r="A30" t="s">
        <v>40</v>
      </c>
      <c r="B30" s="8">
        <f>B29/$C1</f>
        <v>0.5</v>
      </c>
      <c r="C30" s="15">
        <f>(C29+C4+C8+C11)/$C1</f>
        <v>0.5</v>
      </c>
      <c r="D30" s="8">
        <f>D29/$C1</f>
        <v>0.5</v>
      </c>
      <c r="E30" s="8">
        <f>(E29+E3+E6+E7)/$C1</f>
        <v>4.1</v>
      </c>
      <c r="F30" s="8">
        <f>F29/$C1</f>
        <v>0.5</v>
      </c>
      <c r="G30" s="8">
        <f>(G29+G10)/$C1</f>
        <v>1.3</v>
      </c>
      <c r="H30" s="8">
        <f>H29/$C1</f>
        <v>0.5</v>
      </c>
      <c r="I30" s="8">
        <f>I29/$C1</f>
        <v>0.5</v>
      </c>
      <c r="J30" s="8">
        <f>(J29+J9)/$C1</f>
        <v>1.5</v>
      </c>
      <c r="K30" s="8">
        <f>(K29+K5)/$C1</f>
        <v>0.9</v>
      </c>
    </row>
    <row r="31" ht="15">
      <c r="C31" s="14"/>
    </row>
    <row r="32" spans="1:11" ht="15">
      <c r="A32" t="s">
        <v>44</v>
      </c>
      <c r="B32" s="5">
        <v>-0.5</v>
      </c>
      <c r="C32" s="13">
        <v>9.5</v>
      </c>
      <c r="D32" s="5">
        <v>9.5</v>
      </c>
      <c r="E32" s="5">
        <v>9.5</v>
      </c>
      <c r="F32" s="5">
        <v>9.5</v>
      </c>
      <c r="G32" s="5">
        <v>-10.5</v>
      </c>
      <c r="H32" s="5">
        <v>9.5</v>
      </c>
      <c r="I32" s="5">
        <v>-0.5</v>
      </c>
      <c r="J32" s="5">
        <v>-29.5</v>
      </c>
      <c r="K32" s="5">
        <v>-6.5</v>
      </c>
    </row>
    <row r="33" spans="1:11" ht="15">
      <c r="A33" t="s">
        <v>40</v>
      </c>
      <c r="B33" s="17">
        <f>(B32+B10)/$C1</f>
        <v>1.8</v>
      </c>
      <c r="C33" s="15">
        <f>C32/$C1</f>
        <v>3.8</v>
      </c>
      <c r="D33" s="8">
        <f>D32/$C1</f>
        <v>3.8</v>
      </c>
      <c r="E33" s="8">
        <f>E32/$C1</f>
        <v>3.8</v>
      </c>
      <c r="F33" s="8">
        <f>F32/$C1</f>
        <v>3.8</v>
      </c>
      <c r="G33" s="17">
        <f>(G32+G5+G11)/$C1</f>
        <v>-3.4</v>
      </c>
      <c r="H33" s="8">
        <f>H32/$C1</f>
        <v>3.8</v>
      </c>
      <c r="I33" s="17">
        <f>(I32+I7)/$C1</f>
        <v>1.8</v>
      </c>
      <c r="J33" s="17">
        <f>(J32+J3+J4+J8)/$C1</f>
        <v>-9</v>
      </c>
      <c r="K33" s="17">
        <f>(K32+K6+K9)/$C1</f>
        <v>0.6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="85" zoomScaleNormal="85" zoomScalePageLayoutView="0" workbookViewId="0" topLeftCell="A1">
      <selection activeCell="D16" sqref="D16"/>
    </sheetView>
  </sheetViews>
  <sheetFormatPr defaultColWidth="9.140625" defaultRowHeight="15"/>
  <cols>
    <col min="1" max="1" width="24.7109375" style="0" customWidth="1"/>
  </cols>
  <sheetData>
    <row r="1" spans="1:4" ht="15">
      <c r="A1" t="s">
        <v>25</v>
      </c>
      <c r="C1" s="1"/>
      <c r="D1" s="13">
        <f>SUM(D3:D11)/10</f>
        <v>4.75</v>
      </c>
    </row>
    <row r="2" spans="2:11" ht="15">
      <c r="B2" t="s">
        <v>10</v>
      </c>
      <c r="C2" t="s">
        <v>11</v>
      </c>
      <c r="D2" s="14" t="s">
        <v>12</v>
      </c>
      <c r="E2" t="s">
        <v>13</v>
      </c>
      <c r="F2" t="s">
        <v>9</v>
      </c>
      <c r="G2" t="s">
        <v>27</v>
      </c>
      <c r="H2" t="s">
        <v>14</v>
      </c>
      <c r="I2" t="s">
        <v>15</v>
      </c>
      <c r="J2" t="s">
        <v>16</v>
      </c>
      <c r="K2" t="s">
        <v>17</v>
      </c>
    </row>
    <row r="3" spans="1:12" ht="15">
      <c r="A3" t="s">
        <v>1</v>
      </c>
      <c r="B3" s="3">
        <v>10</v>
      </c>
      <c r="C3" s="3">
        <v>10</v>
      </c>
      <c r="D3" s="13">
        <v>10</v>
      </c>
      <c r="E3" s="4">
        <v>10</v>
      </c>
      <c r="F3" s="3">
        <v>2</v>
      </c>
      <c r="G3" s="7">
        <v>10</v>
      </c>
      <c r="H3" s="3">
        <v>10</v>
      </c>
      <c r="I3" s="7">
        <v>10</v>
      </c>
      <c r="J3" s="9">
        <v>10</v>
      </c>
      <c r="K3" s="7">
        <v>10</v>
      </c>
      <c r="L3" s="1"/>
    </row>
    <row r="4" spans="1:12" ht="15">
      <c r="A4" t="s">
        <v>2</v>
      </c>
      <c r="B4" s="3">
        <v>2</v>
      </c>
      <c r="C4" s="4">
        <v>2</v>
      </c>
      <c r="D4" s="13">
        <v>2</v>
      </c>
      <c r="E4" s="3">
        <v>2</v>
      </c>
      <c r="F4" s="3">
        <v>2</v>
      </c>
      <c r="G4" s="7">
        <v>2</v>
      </c>
      <c r="H4" s="3">
        <v>2</v>
      </c>
      <c r="I4" s="7">
        <v>2</v>
      </c>
      <c r="J4" s="9">
        <v>2</v>
      </c>
      <c r="K4" s="7">
        <v>2</v>
      </c>
      <c r="L4" s="1"/>
    </row>
    <row r="5" spans="1:12" ht="15">
      <c r="A5" t="s">
        <v>29</v>
      </c>
      <c r="B5" s="3">
        <v>3.5</v>
      </c>
      <c r="C5" s="3">
        <v>3.5</v>
      </c>
      <c r="D5" s="13">
        <v>3.5</v>
      </c>
      <c r="E5" s="3">
        <v>3.5</v>
      </c>
      <c r="F5" s="3">
        <v>3.5</v>
      </c>
      <c r="G5" s="9">
        <v>3.5</v>
      </c>
      <c r="H5" s="3">
        <v>3.5</v>
      </c>
      <c r="I5" s="7">
        <v>3.5</v>
      </c>
      <c r="J5" s="7">
        <v>3.5</v>
      </c>
      <c r="K5" s="4">
        <v>3.5</v>
      </c>
      <c r="L5" s="1"/>
    </row>
    <row r="6" spans="1:12" ht="15">
      <c r="A6" t="s">
        <v>3</v>
      </c>
      <c r="B6" s="3">
        <v>5</v>
      </c>
      <c r="C6" s="3">
        <v>5</v>
      </c>
      <c r="D6" s="13">
        <v>5</v>
      </c>
      <c r="E6" s="4">
        <v>5</v>
      </c>
      <c r="F6" s="3">
        <v>5</v>
      </c>
      <c r="G6" s="7">
        <v>5</v>
      </c>
      <c r="H6" s="3">
        <v>5</v>
      </c>
      <c r="I6" s="7">
        <v>5</v>
      </c>
      <c r="J6" s="7">
        <v>5</v>
      </c>
      <c r="K6" s="9">
        <v>5</v>
      </c>
      <c r="L6" s="1"/>
    </row>
    <row r="7" spans="1:12" ht="15">
      <c r="A7" t="s">
        <v>4</v>
      </c>
      <c r="B7" s="3">
        <v>5</v>
      </c>
      <c r="C7" s="3">
        <v>5</v>
      </c>
      <c r="D7" s="13">
        <v>5</v>
      </c>
      <c r="E7" s="4">
        <v>5</v>
      </c>
      <c r="F7" s="3">
        <v>5</v>
      </c>
      <c r="G7" s="7">
        <v>5</v>
      </c>
      <c r="H7" s="3">
        <v>5</v>
      </c>
      <c r="I7" s="9">
        <v>5</v>
      </c>
      <c r="J7" s="7">
        <v>5</v>
      </c>
      <c r="K7" s="7">
        <v>5</v>
      </c>
      <c r="L7" s="1"/>
    </row>
    <row r="8" spans="1:12" ht="15">
      <c r="A8" t="s">
        <v>5</v>
      </c>
      <c r="B8" s="3">
        <v>5</v>
      </c>
      <c r="C8" s="4">
        <v>5</v>
      </c>
      <c r="D8" s="13">
        <v>5</v>
      </c>
      <c r="E8" s="3">
        <v>5</v>
      </c>
      <c r="F8" s="3">
        <v>5</v>
      </c>
      <c r="G8" s="7">
        <v>5</v>
      </c>
      <c r="H8" s="3">
        <v>5</v>
      </c>
      <c r="I8" s="7">
        <v>5</v>
      </c>
      <c r="J8" s="9">
        <v>5</v>
      </c>
      <c r="K8" s="7">
        <v>5</v>
      </c>
      <c r="L8" s="1"/>
    </row>
    <row r="9" spans="1:12" ht="15">
      <c r="A9" t="s">
        <v>6</v>
      </c>
      <c r="B9" s="3">
        <v>6</v>
      </c>
      <c r="C9" s="3">
        <v>6</v>
      </c>
      <c r="D9" s="13">
        <v>6</v>
      </c>
      <c r="E9" s="3">
        <v>6</v>
      </c>
      <c r="F9" s="3">
        <v>6</v>
      </c>
      <c r="G9" s="7">
        <v>6</v>
      </c>
      <c r="H9" s="3">
        <v>6</v>
      </c>
      <c r="I9" s="7">
        <v>6</v>
      </c>
      <c r="J9" s="4">
        <v>6</v>
      </c>
      <c r="K9" s="9">
        <v>6</v>
      </c>
      <c r="L9" s="1"/>
    </row>
    <row r="10" spans="1:12" ht="15">
      <c r="A10" t="s">
        <v>7</v>
      </c>
      <c r="B10" s="9">
        <v>8</v>
      </c>
      <c r="C10" s="3">
        <v>8</v>
      </c>
      <c r="D10" s="13">
        <v>8</v>
      </c>
      <c r="E10" s="3">
        <v>8</v>
      </c>
      <c r="F10" s="3">
        <v>8</v>
      </c>
      <c r="G10" s="4">
        <v>8</v>
      </c>
      <c r="H10" s="3">
        <v>8</v>
      </c>
      <c r="I10" s="7">
        <v>8</v>
      </c>
      <c r="J10" s="7">
        <v>8</v>
      </c>
      <c r="K10" s="7">
        <v>8</v>
      </c>
      <c r="L10" s="1"/>
    </row>
    <row r="11" spans="1:12" ht="15">
      <c r="A11" t="s">
        <v>8</v>
      </c>
      <c r="B11" s="3">
        <v>3</v>
      </c>
      <c r="C11" s="4">
        <v>3</v>
      </c>
      <c r="D11" s="13">
        <v>3</v>
      </c>
      <c r="E11" s="3">
        <v>3</v>
      </c>
      <c r="F11" s="3">
        <v>3</v>
      </c>
      <c r="G11" s="9">
        <v>3</v>
      </c>
      <c r="H11" s="3">
        <v>3</v>
      </c>
      <c r="I11" s="7">
        <v>3</v>
      </c>
      <c r="J11" s="7">
        <v>3</v>
      </c>
      <c r="K11" s="7">
        <v>3</v>
      </c>
      <c r="L11" s="1"/>
    </row>
    <row r="12" spans="2:12" ht="15">
      <c r="B12" s="1"/>
      <c r="C12" s="1"/>
      <c r="D12" s="14"/>
      <c r="E12" s="1"/>
      <c r="F12" s="1"/>
      <c r="G12" s="1"/>
      <c r="H12" s="1"/>
      <c r="I12" s="1"/>
      <c r="J12" s="1"/>
      <c r="K12" s="1"/>
      <c r="L12" s="1"/>
    </row>
    <row r="13" spans="1:11" ht="15">
      <c r="A13" s="1" t="s">
        <v>43</v>
      </c>
      <c r="B13" s="3">
        <v>5</v>
      </c>
      <c r="C13" s="3">
        <v>2.5</v>
      </c>
      <c r="D13" s="13">
        <v>4.75</v>
      </c>
      <c r="E13" s="3">
        <v>2.05</v>
      </c>
      <c r="F13" s="3">
        <v>4.1</v>
      </c>
      <c r="G13" s="3">
        <v>5.5</v>
      </c>
      <c r="H13" s="3">
        <v>3.25</v>
      </c>
      <c r="I13" s="3">
        <v>4.4</v>
      </c>
      <c r="J13" s="3">
        <v>7.15</v>
      </c>
      <c r="K13" s="3">
        <v>5.15</v>
      </c>
    </row>
    <row r="14" spans="1:11" ht="15">
      <c r="A14" s="1" t="s">
        <v>56</v>
      </c>
      <c r="B14" s="3">
        <f>B13+0</f>
        <v>5</v>
      </c>
      <c r="C14" s="3">
        <f>0.5+C4+C8+C11</f>
        <v>10.5</v>
      </c>
      <c r="D14" s="13">
        <f aca="true" t="shared" si="0" ref="D14:I14">D13+0</f>
        <v>4.75</v>
      </c>
      <c r="E14" s="3">
        <f>-3.95+E3+E6+E7</f>
        <v>16.05</v>
      </c>
      <c r="F14" s="3">
        <f t="shared" si="0"/>
        <v>4.1</v>
      </c>
      <c r="G14" s="3">
        <f>2.5+G10</f>
        <v>10.5</v>
      </c>
      <c r="H14" s="3">
        <f t="shared" si="0"/>
        <v>3.25</v>
      </c>
      <c r="I14" s="3">
        <f t="shared" si="0"/>
        <v>4.4</v>
      </c>
      <c r="J14" s="3">
        <f>6.65+J9</f>
        <v>12.65</v>
      </c>
      <c r="K14" s="3">
        <f>4.15+K5</f>
        <v>7.65</v>
      </c>
    </row>
    <row r="15" spans="1:11" ht="15">
      <c r="A15" s="1" t="s">
        <v>36</v>
      </c>
      <c r="B15" s="3">
        <v>3.14</v>
      </c>
      <c r="C15" s="3">
        <v>3.14</v>
      </c>
      <c r="D15" s="13">
        <v>3.14</v>
      </c>
      <c r="E15" s="3">
        <v>3.14</v>
      </c>
      <c r="F15" s="3">
        <v>3.14</v>
      </c>
      <c r="G15" s="3">
        <v>3.14</v>
      </c>
      <c r="H15" s="3">
        <v>3.14</v>
      </c>
      <c r="I15" s="3">
        <v>3.14</v>
      </c>
      <c r="J15" s="3">
        <v>3.14</v>
      </c>
      <c r="K15" s="3">
        <v>3.14</v>
      </c>
    </row>
    <row r="16" spans="1:11" ht="15">
      <c r="A16" t="s">
        <v>40</v>
      </c>
      <c r="B16" s="8">
        <f>(B14-B15)/$D13</f>
        <v>0.391578947368421</v>
      </c>
      <c r="C16" s="8">
        <f aca="true" t="shared" si="1" ref="C16:K16">(C14-C15)/$D14</f>
        <v>1.5494736842105261</v>
      </c>
      <c r="D16" s="15">
        <f t="shared" si="1"/>
        <v>0.3389473684210526</v>
      </c>
      <c r="E16" s="8">
        <f t="shared" si="1"/>
        <v>2.7178947368421054</v>
      </c>
      <c r="F16" s="17">
        <f t="shared" si="1"/>
        <v>0.20210526315789465</v>
      </c>
      <c r="G16" s="8">
        <f t="shared" si="1"/>
        <v>1.5494736842105261</v>
      </c>
      <c r="H16" s="17">
        <f t="shared" si="1"/>
        <v>0.02315789473684208</v>
      </c>
      <c r="I16" s="17">
        <f t="shared" si="1"/>
        <v>0.26526315789473687</v>
      </c>
      <c r="J16" s="8">
        <f t="shared" si="1"/>
        <v>2.002105263157895</v>
      </c>
      <c r="K16" s="8">
        <f t="shared" si="1"/>
        <v>0.9494736842105262</v>
      </c>
    </row>
    <row r="17" spans="1:11" ht="15">
      <c r="A17" s="1"/>
      <c r="B17" s="1"/>
      <c r="C17" s="1"/>
      <c r="D17" s="14"/>
      <c r="E17" s="1"/>
      <c r="F17" s="1"/>
      <c r="G17" s="1"/>
      <c r="H17" s="1"/>
      <c r="I17" s="1"/>
      <c r="J17" s="1"/>
      <c r="K17" s="1"/>
    </row>
    <row r="18" spans="1:11" ht="15">
      <c r="A18" s="1" t="s">
        <v>37</v>
      </c>
      <c r="B18" s="5">
        <v>3.5585</v>
      </c>
      <c r="C18" s="5">
        <v>1.77925</v>
      </c>
      <c r="D18" s="13">
        <v>3.024725</v>
      </c>
      <c r="E18" s="5">
        <v>1.4589849999999998</v>
      </c>
      <c r="F18" s="5">
        <v>2.9179699999999995</v>
      </c>
      <c r="G18" s="5">
        <v>3.9143499999999998</v>
      </c>
      <c r="H18" s="5">
        <v>2.313025</v>
      </c>
      <c r="I18" s="5">
        <v>3.13148</v>
      </c>
      <c r="J18" s="5">
        <v>5.088655</v>
      </c>
      <c r="K18" s="5">
        <v>3.665255</v>
      </c>
    </row>
    <row r="19" spans="1:11" ht="15">
      <c r="A19" t="s">
        <v>40</v>
      </c>
      <c r="B19" s="17">
        <f aca="true" t="shared" si="2" ref="B19:K19">(B14-B18)/$D14</f>
        <v>0.30347368421052634</v>
      </c>
      <c r="C19" s="8">
        <f t="shared" si="2"/>
        <v>1.8359473684210528</v>
      </c>
      <c r="D19" s="15">
        <f t="shared" si="2"/>
        <v>0.3632157894736842</v>
      </c>
      <c r="E19" s="8">
        <f t="shared" si="2"/>
        <v>3.0717926315789477</v>
      </c>
      <c r="F19" s="17">
        <f t="shared" si="2"/>
        <v>0.2488484210526316</v>
      </c>
      <c r="G19" s="8">
        <f t="shared" si="2"/>
        <v>1.3864526315789474</v>
      </c>
      <c r="H19" s="17">
        <f t="shared" si="2"/>
        <v>0.19725789473684208</v>
      </c>
      <c r="I19" s="17">
        <f t="shared" si="2"/>
        <v>0.26705684210526326</v>
      </c>
      <c r="J19" s="8">
        <f t="shared" si="2"/>
        <v>1.5918621052631579</v>
      </c>
      <c r="K19" s="8">
        <f t="shared" si="2"/>
        <v>0.8388936842105263</v>
      </c>
    </row>
    <row r="20" spans="1:4" ht="15">
      <c r="A20" s="1"/>
      <c r="D20" s="14"/>
    </row>
    <row r="21" spans="1:11" ht="15">
      <c r="A21" s="1" t="s">
        <v>41</v>
      </c>
      <c r="B21" s="5">
        <v>5</v>
      </c>
      <c r="C21" s="5">
        <v>2.5</v>
      </c>
      <c r="D21" s="13">
        <v>4.75</v>
      </c>
      <c r="E21" s="5">
        <v>2.05</v>
      </c>
      <c r="F21" s="5">
        <v>4.1</v>
      </c>
      <c r="G21" s="5">
        <v>5.5</v>
      </c>
      <c r="H21" s="5">
        <v>3.25</v>
      </c>
      <c r="I21" s="5">
        <v>4.4</v>
      </c>
      <c r="J21" s="5">
        <v>7.15</v>
      </c>
      <c r="K21" s="5">
        <v>5.15</v>
      </c>
    </row>
    <row r="22" spans="1:11" ht="15">
      <c r="A22" s="1" t="s">
        <v>56</v>
      </c>
      <c r="B22" s="5">
        <f>B10-5</f>
        <v>3</v>
      </c>
      <c r="C22" s="5">
        <f>2.5</f>
        <v>2.5</v>
      </c>
      <c r="D22" s="13">
        <v>4.75</v>
      </c>
      <c r="E22" s="5">
        <v>2.05</v>
      </c>
      <c r="F22" s="5">
        <v>4.1</v>
      </c>
      <c r="G22" s="5">
        <f>G5+G11-14.5</f>
        <v>-8</v>
      </c>
      <c r="H22" s="5">
        <v>3.25</v>
      </c>
      <c r="I22" s="5">
        <f>I7-5.6</f>
        <v>-0.5999999999999996</v>
      </c>
      <c r="J22" s="5">
        <f>J3+J4+J8-31.85</f>
        <v>-14.850000000000001</v>
      </c>
      <c r="K22" s="5">
        <f>Andrea!K6+Andrea!K9-10.85</f>
        <v>1.1500000000000004</v>
      </c>
    </row>
    <row r="23" spans="1:11" ht="15">
      <c r="A23" s="1" t="s">
        <v>36</v>
      </c>
      <c r="B23" s="5">
        <v>-5.12</v>
      </c>
      <c r="C23" s="5">
        <v>-5.12</v>
      </c>
      <c r="D23" s="13">
        <v>-5.12</v>
      </c>
      <c r="E23" s="5">
        <v>-5.12</v>
      </c>
      <c r="F23" s="5">
        <v>-5.12</v>
      </c>
      <c r="G23" s="5">
        <v>-5.12</v>
      </c>
      <c r="H23" s="5">
        <v>-5.12</v>
      </c>
      <c r="I23" s="5">
        <v>-5.12</v>
      </c>
      <c r="J23" s="5">
        <v>-5.12</v>
      </c>
      <c r="K23" s="5">
        <v>-5.12</v>
      </c>
    </row>
    <row r="24" spans="1:11" ht="15">
      <c r="A24" t="s">
        <v>40</v>
      </c>
      <c r="B24" s="17">
        <f aca="true" t="shared" si="3" ref="B24:K24">(-B23+B22)/$D21</f>
        <v>1.7094736842105265</v>
      </c>
      <c r="C24" s="17">
        <f t="shared" si="3"/>
        <v>1.6042105263157895</v>
      </c>
      <c r="D24" s="15">
        <f t="shared" si="3"/>
        <v>2.0778947368421057</v>
      </c>
      <c r="E24" s="17">
        <f t="shared" si="3"/>
        <v>1.5094736842105263</v>
      </c>
      <c r="F24" s="17">
        <f t="shared" si="3"/>
        <v>1.9410526315789471</v>
      </c>
      <c r="G24" s="17">
        <f t="shared" si="3"/>
        <v>-0.6063157894736841</v>
      </c>
      <c r="H24" s="17">
        <f t="shared" si="3"/>
        <v>1.7621052631578948</v>
      </c>
      <c r="I24" s="17">
        <f t="shared" si="3"/>
        <v>0.9515789473684212</v>
      </c>
      <c r="J24" s="17">
        <f t="shared" si="3"/>
        <v>-2.048421052631579</v>
      </c>
      <c r="K24" s="17">
        <f t="shared" si="3"/>
        <v>1.32</v>
      </c>
    </row>
    <row r="25" spans="1:4" ht="15">
      <c r="A25" s="1"/>
      <c r="D25" s="14"/>
    </row>
    <row r="26" spans="1:11" ht="15">
      <c r="A26" s="1" t="s">
        <v>37</v>
      </c>
      <c r="B26" s="5">
        <v>-5.8325</v>
      </c>
      <c r="C26" s="5">
        <v>-2.91625</v>
      </c>
      <c r="D26" s="13">
        <v>-5.540875</v>
      </c>
      <c r="E26" s="5">
        <v>-2.391325</v>
      </c>
      <c r="F26" s="5">
        <v>-4.78265</v>
      </c>
      <c r="G26" s="5">
        <v>-6.415750000000001</v>
      </c>
      <c r="H26" s="5">
        <v>-3.791125000000001</v>
      </c>
      <c r="I26" s="5">
        <v>-5.1326</v>
      </c>
      <c r="J26" s="5">
        <v>-8.340475000000001</v>
      </c>
      <c r="K26" s="5">
        <v>-6.007475000000001</v>
      </c>
    </row>
    <row r="27" spans="1:11" ht="15">
      <c r="A27" t="s">
        <v>40</v>
      </c>
      <c r="B27" s="17">
        <f aca="true" t="shared" si="4" ref="B27:K27">(-B26+B22)/$D21</f>
        <v>1.8594736842105262</v>
      </c>
      <c r="C27" s="17">
        <f t="shared" si="4"/>
        <v>1.1402631578947369</v>
      </c>
      <c r="D27" s="15">
        <f t="shared" si="4"/>
        <v>2.1665</v>
      </c>
      <c r="E27" s="17">
        <f t="shared" si="4"/>
        <v>0.9350157894736842</v>
      </c>
      <c r="F27" s="17">
        <f t="shared" si="4"/>
        <v>1.8700315789473685</v>
      </c>
      <c r="G27" s="17">
        <f t="shared" si="4"/>
        <v>-0.3335263157894735</v>
      </c>
      <c r="H27" s="17">
        <f t="shared" si="4"/>
        <v>1.482342105263158</v>
      </c>
      <c r="I27" s="17">
        <f t="shared" si="4"/>
        <v>0.9542315789473685</v>
      </c>
      <c r="J27" s="17">
        <f t="shared" si="4"/>
        <v>-1.3704263157894736</v>
      </c>
      <c r="K27" s="17">
        <f t="shared" si="4"/>
        <v>1.5068368421052636</v>
      </c>
    </row>
    <row r="28" ht="15">
      <c r="D28" s="14"/>
    </row>
    <row r="29" spans="1:11" ht="15">
      <c r="A29" t="s">
        <v>45</v>
      </c>
      <c r="B29">
        <v>1.25</v>
      </c>
      <c r="C29">
        <v>-0.75</v>
      </c>
      <c r="D29" s="14">
        <v>1.25</v>
      </c>
      <c r="E29">
        <v>-4.75</v>
      </c>
      <c r="F29">
        <v>1.25</v>
      </c>
      <c r="G29">
        <v>-1.75</v>
      </c>
      <c r="H29">
        <v>1.25</v>
      </c>
      <c r="I29">
        <v>1.25</v>
      </c>
      <c r="J29">
        <v>0.75</v>
      </c>
      <c r="K29">
        <v>0.25</v>
      </c>
    </row>
    <row r="30" spans="1:11" ht="15">
      <c r="A30" t="s">
        <v>40</v>
      </c>
      <c r="B30" s="8">
        <f>B29/$D1</f>
        <v>0.2631578947368421</v>
      </c>
      <c r="C30" s="8">
        <f>(C29+C4+C8+C11)/$D1</f>
        <v>1.9473684210526316</v>
      </c>
      <c r="D30" s="15">
        <f>D29/$D1</f>
        <v>0.2631578947368421</v>
      </c>
      <c r="E30" s="8">
        <f>(E29+E3+E6+E7)/$D1</f>
        <v>3.210526315789474</v>
      </c>
      <c r="F30" s="8">
        <f>F29/$D1</f>
        <v>0.2631578947368421</v>
      </c>
      <c r="G30" s="8">
        <f>(G29+G10)/$D1</f>
        <v>1.3157894736842106</v>
      </c>
      <c r="H30" s="8">
        <f>H29/$D1</f>
        <v>0.2631578947368421</v>
      </c>
      <c r="I30" s="8">
        <f>I29/$D1</f>
        <v>0.2631578947368421</v>
      </c>
      <c r="J30" s="8">
        <f>(J29+J9)/$D1</f>
        <v>1.4210526315789473</v>
      </c>
      <c r="K30" s="8">
        <f>(K29+K5)/$D1</f>
        <v>0.7894736842105263</v>
      </c>
    </row>
    <row r="31" ht="15">
      <c r="D31" s="14"/>
    </row>
    <row r="32" spans="1:11" ht="15">
      <c r="A32" t="s">
        <v>44</v>
      </c>
      <c r="B32" s="5">
        <v>-0.5</v>
      </c>
      <c r="C32" s="5">
        <v>9.5</v>
      </c>
      <c r="D32" s="13">
        <v>9.5</v>
      </c>
      <c r="E32" s="5">
        <v>9.5</v>
      </c>
      <c r="F32" s="5">
        <v>9.5</v>
      </c>
      <c r="G32" s="5">
        <v>-10.5</v>
      </c>
      <c r="H32" s="5">
        <v>9.5</v>
      </c>
      <c r="I32" s="5">
        <v>-0.5</v>
      </c>
      <c r="J32" s="5">
        <v>-29.5</v>
      </c>
      <c r="K32" s="5">
        <v>-6.5</v>
      </c>
    </row>
    <row r="33" spans="1:11" ht="15">
      <c r="A33" t="s">
        <v>40</v>
      </c>
      <c r="B33" s="17">
        <f>(B32+B10)/$D1</f>
        <v>1.5789473684210527</v>
      </c>
      <c r="C33" s="8">
        <f>C32/$D1</f>
        <v>2</v>
      </c>
      <c r="D33" s="15">
        <f>D32/$D1</f>
        <v>2</v>
      </c>
      <c r="E33" s="8">
        <f>E32/$D1</f>
        <v>2</v>
      </c>
      <c r="F33" s="8">
        <f>F32/$D1</f>
        <v>2</v>
      </c>
      <c r="G33" s="17">
        <f>(G32+G5+G11)/$D1</f>
        <v>-0.8421052631578947</v>
      </c>
      <c r="H33" s="8">
        <f>H32/$D1</f>
        <v>2</v>
      </c>
      <c r="I33" s="17">
        <f>(I32+I7)/$D1</f>
        <v>0.9473684210526315</v>
      </c>
      <c r="J33" s="17">
        <f>(J32+J3+J4+J8)/$D1</f>
        <v>-2.6315789473684212</v>
      </c>
      <c r="K33" s="17">
        <f>(K32+K6+K9)/$D1</f>
        <v>0.9473684210526315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="85" zoomScaleNormal="85" zoomScalePageLayoutView="0" workbookViewId="0" topLeftCell="A1">
      <selection activeCell="E20" sqref="E20"/>
    </sheetView>
  </sheetViews>
  <sheetFormatPr defaultColWidth="9.140625" defaultRowHeight="15"/>
  <cols>
    <col min="1" max="1" width="24.7109375" style="0" customWidth="1"/>
    <col min="10" max="10" width="11.57421875" style="0" customWidth="1"/>
  </cols>
  <sheetData>
    <row r="1" spans="1:5" ht="15">
      <c r="A1" t="s">
        <v>18</v>
      </c>
      <c r="B1" s="1"/>
      <c r="C1" s="2"/>
      <c r="E1" s="21">
        <f>SUM(E3:E11)/10</f>
        <v>2.05</v>
      </c>
    </row>
    <row r="2" spans="2:11" ht="15">
      <c r="B2" t="s">
        <v>10</v>
      </c>
      <c r="C2" t="s">
        <v>11</v>
      </c>
      <c r="D2" t="s">
        <v>12</v>
      </c>
      <c r="E2" s="14" t="s">
        <v>13</v>
      </c>
      <c r="F2" t="s">
        <v>9</v>
      </c>
      <c r="G2" t="s">
        <v>27</v>
      </c>
      <c r="H2" t="s">
        <v>14</v>
      </c>
      <c r="I2" t="s">
        <v>15</v>
      </c>
      <c r="J2" t="s">
        <v>16</v>
      </c>
      <c r="K2" t="s">
        <v>17</v>
      </c>
    </row>
    <row r="3" spans="1:13" ht="15">
      <c r="A3" t="s">
        <v>1</v>
      </c>
      <c r="B3" s="3">
        <v>2</v>
      </c>
      <c r="C3" s="3">
        <v>2</v>
      </c>
      <c r="D3" s="3">
        <v>2</v>
      </c>
      <c r="E3" s="4">
        <v>2</v>
      </c>
      <c r="F3" s="3">
        <v>2</v>
      </c>
      <c r="G3" s="7">
        <v>2</v>
      </c>
      <c r="H3" s="3">
        <v>2</v>
      </c>
      <c r="I3" s="7">
        <v>2</v>
      </c>
      <c r="J3" s="9">
        <v>2</v>
      </c>
      <c r="K3" s="7">
        <v>2</v>
      </c>
      <c r="L3" s="1"/>
      <c r="M3" s="1"/>
    </row>
    <row r="4" spans="1:13" ht="15">
      <c r="A4" t="s">
        <v>2</v>
      </c>
      <c r="B4" s="3">
        <v>1</v>
      </c>
      <c r="C4" s="4">
        <v>1</v>
      </c>
      <c r="D4" s="3">
        <v>1</v>
      </c>
      <c r="E4" s="13">
        <v>1</v>
      </c>
      <c r="F4" s="3">
        <v>1</v>
      </c>
      <c r="G4" s="7">
        <v>1</v>
      </c>
      <c r="H4" s="3">
        <v>1</v>
      </c>
      <c r="I4" s="7">
        <v>1</v>
      </c>
      <c r="J4" s="9">
        <v>1</v>
      </c>
      <c r="K4" s="7">
        <v>1</v>
      </c>
      <c r="L4" s="1"/>
      <c r="M4" s="1"/>
    </row>
    <row r="5" spans="1:13" ht="15">
      <c r="A5" t="s">
        <v>29</v>
      </c>
      <c r="B5" s="3">
        <v>2.5</v>
      </c>
      <c r="C5" s="3">
        <v>2.5</v>
      </c>
      <c r="D5" s="3">
        <v>2.5</v>
      </c>
      <c r="E5" s="13">
        <v>2.5</v>
      </c>
      <c r="F5" s="3">
        <v>2.5</v>
      </c>
      <c r="G5" s="9">
        <v>2.5</v>
      </c>
      <c r="H5" s="3">
        <v>2.5</v>
      </c>
      <c r="I5" s="7">
        <v>2.5</v>
      </c>
      <c r="J5" s="7">
        <v>2.5</v>
      </c>
      <c r="K5" s="4">
        <v>2.5</v>
      </c>
      <c r="L5" s="1"/>
      <c r="M5" s="1"/>
    </row>
    <row r="6" spans="1:13" ht="15">
      <c r="A6" t="s">
        <v>3</v>
      </c>
      <c r="B6" s="3">
        <v>2</v>
      </c>
      <c r="C6" s="3">
        <v>2</v>
      </c>
      <c r="D6" s="3">
        <v>2</v>
      </c>
      <c r="E6" s="4">
        <v>2</v>
      </c>
      <c r="F6" s="3">
        <v>2</v>
      </c>
      <c r="G6" s="7">
        <v>2</v>
      </c>
      <c r="H6" s="3">
        <v>2</v>
      </c>
      <c r="I6" s="7">
        <v>2</v>
      </c>
      <c r="J6" s="7">
        <v>2</v>
      </c>
      <c r="K6" s="9">
        <v>2</v>
      </c>
      <c r="L6" s="1"/>
      <c r="M6" s="1"/>
    </row>
    <row r="7" spans="1:13" ht="15">
      <c r="A7" t="s">
        <v>4</v>
      </c>
      <c r="B7" s="3">
        <v>2</v>
      </c>
      <c r="C7" s="3">
        <v>2</v>
      </c>
      <c r="D7" s="3">
        <v>2</v>
      </c>
      <c r="E7" s="4">
        <v>2</v>
      </c>
      <c r="F7" s="3">
        <v>2</v>
      </c>
      <c r="G7" s="7">
        <v>2</v>
      </c>
      <c r="H7" s="3">
        <v>2</v>
      </c>
      <c r="I7" s="9">
        <v>2</v>
      </c>
      <c r="J7" s="7">
        <v>2</v>
      </c>
      <c r="K7" s="7">
        <v>2</v>
      </c>
      <c r="L7" s="1"/>
      <c r="M7" s="1"/>
    </row>
    <row r="8" spans="1:13" ht="15">
      <c r="A8" t="s">
        <v>5</v>
      </c>
      <c r="B8" s="3">
        <v>1</v>
      </c>
      <c r="C8" s="4">
        <v>1</v>
      </c>
      <c r="D8" s="3">
        <v>1</v>
      </c>
      <c r="E8" s="13">
        <v>1</v>
      </c>
      <c r="F8" s="3">
        <v>1</v>
      </c>
      <c r="G8" s="7">
        <v>1</v>
      </c>
      <c r="H8" s="3">
        <v>1</v>
      </c>
      <c r="I8" s="7">
        <v>1</v>
      </c>
      <c r="J8" s="9">
        <v>1</v>
      </c>
      <c r="K8" s="7">
        <v>1</v>
      </c>
      <c r="L8" s="1"/>
      <c r="M8" s="1"/>
    </row>
    <row r="9" spans="1:13" ht="15">
      <c r="A9" t="s">
        <v>6</v>
      </c>
      <c r="B9" s="3">
        <v>2</v>
      </c>
      <c r="C9" s="3">
        <v>2</v>
      </c>
      <c r="D9" s="3">
        <v>2</v>
      </c>
      <c r="E9" s="13">
        <v>2</v>
      </c>
      <c r="F9" s="3">
        <v>2</v>
      </c>
      <c r="G9" s="7">
        <v>2</v>
      </c>
      <c r="H9" s="3">
        <v>2</v>
      </c>
      <c r="I9" s="7">
        <v>2</v>
      </c>
      <c r="J9" s="4">
        <v>2</v>
      </c>
      <c r="K9" s="9">
        <v>2</v>
      </c>
      <c r="L9" s="1"/>
      <c r="M9" s="1"/>
    </row>
    <row r="10" spans="1:13" ht="15">
      <c r="A10" t="s">
        <v>7</v>
      </c>
      <c r="B10" s="9">
        <v>5</v>
      </c>
      <c r="C10" s="3">
        <v>5</v>
      </c>
      <c r="D10" s="3">
        <v>5</v>
      </c>
      <c r="E10" s="13">
        <v>5</v>
      </c>
      <c r="F10" s="3">
        <v>5</v>
      </c>
      <c r="G10" s="4">
        <v>5</v>
      </c>
      <c r="H10" s="3">
        <v>5</v>
      </c>
      <c r="I10" s="7">
        <v>5</v>
      </c>
      <c r="J10" s="7">
        <v>5</v>
      </c>
      <c r="K10" s="7">
        <v>5</v>
      </c>
      <c r="L10" s="1"/>
      <c r="M10" s="1"/>
    </row>
    <row r="11" spans="1:13" ht="15">
      <c r="A11" t="s">
        <v>8</v>
      </c>
      <c r="B11" s="3">
        <v>3</v>
      </c>
      <c r="C11" s="4">
        <v>3</v>
      </c>
      <c r="D11" s="3">
        <v>3</v>
      </c>
      <c r="E11" s="13">
        <v>3</v>
      </c>
      <c r="F11" s="3">
        <v>3</v>
      </c>
      <c r="G11" s="9">
        <v>3</v>
      </c>
      <c r="H11" s="3">
        <v>3</v>
      </c>
      <c r="I11" s="7">
        <v>3</v>
      </c>
      <c r="J11" s="7">
        <v>3</v>
      </c>
      <c r="K11" s="7">
        <v>3</v>
      </c>
      <c r="L11" s="1"/>
      <c r="M11" s="1"/>
    </row>
    <row r="12" spans="2:13" ht="15">
      <c r="B12" s="1"/>
      <c r="C12" s="1"/>
      <c r="D12" s="1"/>
      <c r="E12" s="14"/>
      <c r="F12" s="1"/>
      <c r="G12" s="1"/>
      <c r="H12" s="1"/>
      <c r="I12" s="1"/>
      <c r="J12" s="1"/>
      <c r="K12" s="1"/>
      <c r="L12" s="1"/>
      <c r="M12" s="1"/>
    </row>
    <row r="13" spans="1:11" ht="15">
      <c r="A13" s="1" t="s">
        <v>43</v>
      </c>
      <c r="B13" s="3">
        <v>5</v>
      </c>
      <c r="C13" s="3">
        <v>2.5</v>
      </c>
      <c r="D13" s="3">
        <v>4.75</v>
      </c>
      <c r="E13" s="13">
        <v>2.05</v>
      </c>
      <c r="F13" s="3">
        <v>4.1</v>
      </c>
      <c r="G13" s="3">
        <v>5.5</v>
      </c>
      <c r="H13" s="3">
        <v>3.25</v>
      </c>
      <c r="I13" s="3">
        <v>4.4</v>
      </c>
      <c r="J13" s="3">
        <v>7.15</v>
      </c>
      <c r="K13" s="3">
        <v>5.15</v>
      </c>
    </row>
    <row r="14" spans="1:11" ht="15">
      <c r="A14" s="1" t="s">
        <v>56</v>
      </c>
      <c r="B14" s="3">
        <f>B13+0</f>
        <v>5</v>
      </c>
      <c r="C14" s="3">
        <f>0.5+C4+C8+C11</f>
        <v>5.5</v>
      </c>
      <c r="D14" s="3">
        <f aca="true" t="shared" si="0" ref="D14:I14">D13+0</f>
        <v>4.75</v>
      </c>
      <c r="E14" s="13">
        <f>-3.95+E3+E6+E7</f>
        <v>2.05</v>
      </c>
      <c r="F14" s="3">
        <f t="shared" si="0"/>
        <v>4.1</v>
      </c>
      <c r="G14" s="3">
        <f>2.5+G10</f>
        <v>7.5</v>
      </c>
      <c r="H14" s="3">
        <f t="shared" si="0"/>
        <v>3.25</v>
      </c>
      <c r="I14" s="3">
        <f t="shared" si="0"/>
        <v>4.4</v>
      </c>
      <c r="J14" s="3">
        <f>6.65+J9</f>
        <v>8.65</v>
      </c>
      <c r="K14" s="3">
        <f>4.15+K5</f>
        <v>6.65</v>
      </c>
    </row>
    <row r="15" spans="1:11" ht="15">
      <c r="A15" s="1" t="s">
        <v>36</v>
      </c>
      <c r="B15" s="3">
        <v>3.14</v>
      </c>
      <c r="C15" s="3">
        <v>3.14</v>
      </c>
      <c r="D15" s="3">
        <v>3.14</v>
      </c>
      <c r="E15" s="13">
        <v>3.14</v>
      </c>
      <c r="F15" s="3">
        <v>3.14</v>
      </c>
      <c r="G15" s="3">
        <v>3.14</v>
      </c>
      <c r="H15" s="3">
        <v>3.14</v>
      </c>
      <c r="I15" s="3">
        <v>3.14</v>
      </c>
      <c r="J15" s="3">
        <v>3.14</v>
      </c>
      <c r="K15" s="3">
        <v>3.14</v>
      </c>
    </row>
    <row r="16" spans="1:11" ht="15">
      <c r="A16" t="s">
        <v>40</v>
      </c>
      <c r="B16" s="8">
        <f>(B14-B15)/$E13</f>
        <v>0.9073170731707317</v>
      </c>
      <c r="C16" s="8">
        <f aca="true" t="shared" si="1" ref="C16:K16">(C14-C15)/$E14</f>
        <v>1.151219512195122</v>
      </c>
      <c r="D16" s="8">
        <f t="shared" si="1"/>
        <v>0.7853658536585366</v>
      </c>
      <c r="E16" s="15">
        <f t="shared" si="1"/>
        <v>-0.5317073170731709</v>
      </c>
      <c r="F16" s="8">
        <f t="shared" si="1"/>
        <v>0.4682926829268291</v>
      </c>
      <c r="G16" s="8">
        <f t="shared" si="1"/>
        <v>2.126829268292683</v>
      </c>
      <c r="H16" s="8">
        <f t="shared" si="1"/>
        <v>0.0536585365853658</v>
      </c>
      <c r="I16" s="8">
        <f t="shared" si="1"/>
        <v>0.6146341463414636</v>
      </c>
      <c r="J16" s="8">
        <f t="shared" si="1"/>
        <v>2.6878048780487807</v>
      </c>
      <c r="K16" s="8">
        <f t="shared" si="1"/>
        <v>1.7121951219512197</v>
      </c>
    </row>
    <row r="17" spans="1:11" ht="15">
      <c r="A17" s="1"/>
      <c r="B17" s="1"/>
      <c r="C17" s="1"/>
      <c r="D17" s="1"/>
      <c r="E17" s="14"/>
      <c r="F17" s="1"/>
      <c r="G17" s="1"/>
      <c r="H17" s="1"/>
      <c r="I17" s="1"/>
      <c r="J17" s="1"/>
      <c r="K17" s="1"/>
    </row>
    <row r="18" spans="1:11" ht="15">
      <c r="A18" s="1" t="s">
        <v>37</v>
      </c>
      <c r="B18" s="5">
        <v>3.5585</v>
      </c>
      <c r="C18" s="5">
        <v>1.77925</v>
      </c>
      <c r="D18" s="5">
        <v>3.024725</v>
      </c>
      <c r="E18" s="13">
        <v>1.4589849999999998</v>
      </c>
      <c r="F18" s="5">
        <v>2.9179699999999995</v>
      </c>
      <c r="G18" s="5">
        <v>3.9143499999999998</v>
      </c>
      <c r="H18" s="5">
        <v>2.313025</v>
      </c>
      <c r="I18" s="5">
        <v>3.13148</v>
      </c>
      <c r="J18" s="5">
        <v>5.088655</v>
      </c>
      <c r="K18" s="5">
        <v>3.665255</v>
      </c>
    </row>
    <row r="19" spans="1:11" ht="15">
      <c r="A19" t="s">
        <v>40</v>
      </c>
      <c r="B19" s="8">
        <f aca="true" t="shared" si="2" ref="B19:K19">(B14-B18)/$E14</f>
        <v>0.7031707317073171</v>
      </c>
      <c r="C19" s="8">
        <f t="shared" si="2"/>
        <v>1.815</v>
      </c>
      <c r="D19" s="8">
        <f t="shared" si="2"/>
        <v>0.8415975609756098</v>
      </c>
      <c r="E19" s="15">
        <f t="shared" si="2"/>
        <v>0.28830000000000006</v>
      </c>
      <c r="F19" s="8">
        <f t="shared" si="2"/>
        <v>0.5766000000000001</v>
      </c>
      <c r="G19" s="8">
        <f t="shared" si="2"/>
        <v>1.74909756097561</v>
      </c>
      <c r="H19" s="8">
        <f t="shared" si="2"/>
        <v>0.45706097560975606</v>
      </c>
      <c r="I19" s="8">
        <f t="shared" si="2"/>
        <v>0.6187902439024393</v>
      </c>
      <c r="J19" s="8">
        <f t="shared" si="2"/>
        <v>1.7372414634146345</v>
      </c>
      <c r="K19" s="8">
        <f t="shared" si="2"/>
        <v>1.4559731707317076</v>
      </c>
    </row>
    <row r="20" spans="1:5" ht="15">
      <c r="A20" s="1"/>
      <c r="E20" s="14"/>
    </row>
    <row r="21" spans="1:11" ht="15">
      <c r="A21" s="1" t="s">
        <v>41</v>
      </c>
      <c r="B21" s="5">
        <v>5</v>
      </c>
      <c r="C21" s="5">
        <v>2.5</v>
      </c>
      <c r="D21" s="5">
        <v>4.75</v>
      </c>
      <c r="E21" s="13">
        <v>2.05</v>
      </c>
      <c r="F21" s="5">
        <v>4.1</v>
      </c>
      <c r="G21" s="5">
        <v>5.5</v>
      </c>
      <c r="H21" s="5">
        <v>3.25</v>
      </c>
      <c r="I21" s="5">
        <v>4.4</v>
      </c>
      <c r="J21" s="5">
        <v>7.15</v>
      </c>
      <c r="K21" s="5">
        <v>5.15</v>
      </c>
    </row>
    <row r="22" spans="1:11" ht="15">
      <c r="A22" s="1" t="s">
        <v>56</v>
      </c>
      <c r="B22" s="5">
        <f>B10-5</f>
        <v>0</v>
      </c>
      <c r="C22" s="5">
        <f>2.5</f>
        <v>2.5</v>
      </c>
      <c r="D22" s="5">
        <v>4.75</v>
      </c>
      <c r="E22" s="13">
        <v>2.05</v>
      </c>
      <c r="F22" s="5">
        <v>4.1</v>
      </c>
      <c r="G22" s="5">
        <f>G5+G11-14.5</f>
        <v>-9</v>
      </c>
      <c r="H22" s="5">
        <v>3.25</v>
      </c>
      <c r="I22" s="5">
        <f>I7-5.6</f>
        <v>-3.5999999999999996</v>
      </c>
      <c r="J22" s="5">
        <f>J3+J4+J8-31.85</f>
        <v>-27.85</v>
      </c>
      <c r="K22" s="5">
        <f>Andrea!K6+Andrea!K9-10.85</f>
        <v>1.1500000000000004</v>
      </c>
    </row>
    <row r="23" spans="1:11" ht="15">
      <c r="A23" s="1" t="s">
        <v>36</v>
      </c>
      <c r="B23" s="5">
        <v>-5.12</v>
      </c>
      <c r="C23" s="5">
        <v>-5.12</v>
      </c>
      <c r="D23" s="5">
        <v>-5.12</v>
      </c>
      <c r="E23" s="13">
        <v>-5.12</v>
      </c>
      <c r="F23" s="5">
        <v>-5.12</v>
      </c>
      <c r="G23" s="5">
        <v>-5.12</v>
      </c>
      <c r="H23" s="5">
        <v>-5.12</v>
      </c>
      <c r="I23" s="5">
        <v>-5.12</v>
      </c>
      <c r="J23" s="5">
        <v>-5.12</v>
      </c>
      <c r="K23" s="5">
        <v>-5.12</v>
      </c>
    </row>
    <row r="24" spans="1:11" ht="15">
      <c r="A24" t="s">
        <v>40</v>
      </c>
      <c r="B24" s="17">
        <f aca="true" t="shared" si="3" ref="B24:K24">(-B23+B22)/$E21</f>
        <v>2.4975609756097565</v>
      </c>
      <c r="C24" s="8">
        <f t="shared" si="3"/>
        <v>3.7170731707317075</v>
      </c>
      <c r="D24" s="8">
        <f t="shared" si="3"/>
        <v>4.814634146341464</v>
      </c>
      <c r="E24" s="15">
        <f t="shared" si="3"/>
        <v>3.4975609756097565</v>
      </c>
      <c r="F24" s="8">
        <f t="shared" si="3"/>
        <v>4.497560975609756</v>
      </c>
      <c r="G24" s="17">
        <f t="shared" si="3"/>
        <v>-1.8926829268292684</v>
      </c>
      <c r="H24" s="8">
        <f t="shared" si="3"/>
        <v>4.082926829268294</v>
      </c>
      <c r="I24" s="17">
        <f t="shared" si="3"/>
        <v>0.7414634146341467</v>
      </c>
      <c r="J24" s="17">
        <f t="shared" si="3"/>
        <v>-11.087804878048782</v>
      </c>
      <c r="K24" s="17">
        <f t="shared" si="3"/>
        <v>3.058536585365854</v>
      </c>
    </row>
    <row r="25" spans="1:5" ht="15">
      <c r="A25" s="1"/>
      <c r="E25" s="14"/>
    </row>
    <row r="26" spans="1:11" ht="15">
      <c r="A26" s="1" t="s">
        <v>37</v>
      </c>
      <c r="B26" s="5">
        <v>-5.8325</v>
      </c>
      <c r="C26" s="5">
        <v>-2.91625</v>
      </c>
      <c r="D26" s="5">
        <v>-5.540875</v>
      </c>
      <c r="E26" s="13">
        <v>-2.391325</v>
      </c>
      <c r="F26" s="5">
        <v>-4.78265</v>
      </c>
      <c r="G26" s="5">
        <v>-6.415750000000001</v>
      </c>
      <c r="H26" s="5">
        <v>-3.791125000000001</v>
      </c>
      <c r="I26" s="5">
        <v>-5.1326</v>
      </c>
      <c r="J26" s="5">
        <v>-8.340475000000001</v>
      </c>
      <c r="K26" s="5">
        <v>-6.007475000000001</v>
      </c>
    </row>
    <row r="27" spans="1:11" ht="15">
      <c r="A27" t="s">
        <v>40</v>
      </c>
      <c r="B27" s="8">
        <f aca="true" t="shared" si="4" ref="B27:K27">(-B26+B22)/$E21</f>
        <v>2.8451219512195123</v>
      </c>
      <c r="C27" s="8">
        <f t="shared" si="4"/>
        <v>2.6420731707317073</v>
      </c>
      <c r="D27" s="8">
        <f t="shared" si="4"/>
        <v>5.019939024390244</v>
      </c>
      <c r="E27" s="15">
        <f t="shared" si="4"/>
        <v>2.1665</v>
      </c>
      <c r="F27" s="8">
        <f t="shared" si="4"/>
        <v>4.333</v>
      </c>
      <c r="G27" s="17">
        <f t="shared" si="4"/>
        <v>-1.2606097560975607</v>
      </c>
      <c r="H27" s="8">
        <f t="shared" si="4"/>
        <v>3.4346951219512203</v>
      </c>
      <c r="I27" s="17">
        <f t="shared" si="4"/>
        <v>0.7476097560975612</v>
      </c>
      <c r="J27" s="17">
        <f t="shared" si="4"/>
        <v>-9.516841463414634</v>
      </c>
      <c r="K27" s="8">
        <f t="shared" si="4"/>
        <v>3.491451219512196</v>
      </c>
    </row>
    <row r="28" ht="15">
      <c r="E28" s="14"/>
    </row>
    <row r="29" spans="1:11" ht="15">
      <c r="A29" t="s">
        <v>45</v>
      </c>
      <c r="B29">
        <v>1.25</v>
      </c>
      <c r="C29">
        <v>-0.75</v>
      </c>
      <c r="D29">
        <v>1.25</v>
      </c>
      <c r="E29" s="14">
        <v>-4.75</v>
      </c>
      <c r="F29">
        <v>1.25</v>
      </c>
      <c r="G29">
        <v>-1.75</v>
      </c>
      <c r="H29">
        <v>1.25</v>
      </c>
      <c r="I29">
        <v>1.25</v>
      </c>
      <c r="J29">
        <v>0.75</v>
      </c>
      <c r="K29">
        <v>0.25</v>
      </c>
    </row>
    <row r="30" spans="1:11" ht="15">
      <c r="A30" t="s">
        <v>40</v>
      </c>
      <c r="B30" s="8">
        <f>B29/$E1</f>
        <v>0.6097560975609757</v>
      </c>
      <c r="C30" s="8">
        <f>(C29+C4+C8+C11)/$E1</f>
        <v>2.073170731707317</v>
      </c>
      <c r="D30" s="8">
        <f>D29/$E1</f>
        <v>0.6097560975609757</v>
      </c>
      <c r="E30" s="15">
        <f>(E29+E3+E6+E7)/$E1</f>
        <v>0.6097560975609757</v>
      </c>
      <c r="F30" s="8">
        <f>F29/$E1</f>
        <v>0.6097560975609757</v>
      </c>
      <c r="G30" s="8">
        <f>(G29+G10)/$E1</f>
        <v>1.5853658536585367</v>
      </c>
      <c r="H30" s="8">
        <f>H29/$E1</f>
        <v>0.6097560975609757</v>
      </c>
      <c r="I30" s="8">
        <f>I29/$E1</f>
        <v>0.6097560975609757</v>
      </c>
      <c r="J30" s="8">
        <f>(J29+J9)/$E1</f>
        <v>1.3414634146341464</v>
      </c>
      <c r="K30" s="8">
        <f>(K29+K5)/$E1</f>
        <v>1.3414634146341464</v>
      </c>
    </row>
    <row r="31" ht="15">
      <c r="E31" s="14"/>
    </row>
    <row r="32" spans="1:11" ht="15">
      <c r="A32" t="s">
        <v>44</v>
      </c>
      <c r="B32" s="5">
        <v>-0.5</v>
      </c>
      <c r="C32" s="5">
        <v>9.5</v>
      </c>
      <c r="D32" s="5">
        <v>9.5</v>
      </c>
      <c r="E32" s="13">
        <v>9.5</v>
      </c>
      <c r="F32" s="5">
        <v>9.5</v>
      </c>
      <c r="G32" s="5">
        <v>-10.5</v>
      </c>
      <c r="H32" s="5">
        <v>9.5</v>
      </c>
      <c r="I32" s="5">
        <v>-0.5</v>
      </c>
      <c r="J32" s="5">
        <v>-29.5</v>
      </c>
      <c r="K32" s="5">
        <v>-6.5</v>
      </c>
    </row>
    <row r="33" spans="1:11" ht="15">
      <c r="A33" t="s">
        <v>40</v>
      </c>
      <c r="B33" s="17">
        <f>(B32+B10)/$E1</f>
        <v>2.1951219512195124</v>
      </c>
      <c r="C33" s="8">
        <f>C32/$E1</f>
        <v>4.634146341463415</v>
      </c>
      <c r="D33" s="8">
        <f>D32/$E1</f>
        <v>4.634146341463415</v>
      </c>
      <c r="E33" s="15">
        <f>E32/$E1</f>
        <v>4.634146341463415</v>
      </c>
      <c r="F33" s="8">
        <f>F32/$E1</f>
        <v>4.634146341463415</v>
      </c>
      <c r="G33" s="17">
        <f>(G32+G5+G11)/$E1</f>
        <v>-2.439024390243903</v>
      </c>
      <c r="H33" s="8">
        <f>H32/$E1</f>
        <v>4.634146341463415</v>
      </c>
      <c r="I33" s="17">
        <f>(I32+I7)/$E1</f>
        <v>0.7317073170731708</v>
      </c>
      <c r="J33" s="17">
        <f>(J32+J3+J4+J8)/$E1</f>
        <v>-12.439024390243903</v>
      </c>
      <c r="K33" s="17">
        <f>(K32+K6+K9)/$E1</f>
        <v>-1.2195121951219514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">
      <selection activeCell="A15" sqref="A15"/>
    </sheetView>
  </sheetViews>
  <sheetFormatPr defaultColWidth="9.140625" defaultRowHeight="15"/>
  <cols>
    <col min="1" max="1" width="24.7109375" style="0" customWidth="1"/>
  </cols>
  <sheetData>
    <row r="1" spans="1:6" ht="15">
      <c r="A1" t="s">
        <v>0</v>
      </c>
      <c r="F1" s="13">
        <f>SUM(F3:F11)/10</f>
        <v>4.1</v>
      </c>
    </row>
    <row r="2" spans="2:11" ht="15">
      <c r="B2" t="s">
        <v>10</v>
      </c>
      <c r="C2" t="s">
        <v>11</v>
      </c>
      <c r="D2" t="s">
        <v>12</v>
      </c>
      <c r="E2" t="s">
        <v>13</v>
      </c>
      <c r="F2" s="14" t="s">
        <v>9</v>
      </c>
      <c r="G2" t="s">
        <v>27</v>
      </c>
      <c r="H2" t="s">
        <v>14</v>
      </c>
      <c r="I2" t="s">
        <v>15</v>
      </c>
      <c r="J2" t="s">
        <v>16</v>
      </c>
      <c r="K2" t="s">
        <v>17</v>
      </c>
    </row>
    <row r="3" spans="1:11" ht="15">
      <c r="A3" t="s">
        <v>1</v>
      </c>
      <c r="B3" s="3">
        <v>6</v>
      </c>
      <c r="C3" s="3">
        <v>6</v>
      </c>
      <c r="D3" s="3">
        <v>6</v>
      </c>
      <c r="E3" s="4">
        <v>6</v>
      </c>
      <c r="F3" s="13">
        <v>6</v>
      </c>
      <c r="G3" s="7">
        <v>6</v>
      </c>
      <c r="H3" s="3">
        <v>6</v>
      </c>
      <c r="I3" s="7">
        <v>6</v>
      </c>
      <c r="J3" s="9">
        <v>6</v>
      </c>
      <c r="K3" s="7">
        <v>6</v>
      </c>
    </row>
    <row r="4" spans="1:11" ht="15">
      <c r="A4" t="s">
        <v>2</v>
      </c>
      <c r="B4" s="3">
        <v>3</v>
      </c>
      <c r="C4" s="4">
        <v>3</v>
      </c>
      <c r="D4" s="3">
        <v>3</v>
      </c>
      <c r="E4" s="3">
        <v>3</v>
      </c>
      <c r="F4" s="13">
        <v>3</v>
      </c>
      <c r="G4" s="7">
        <v>3</v>
      </c>
      <c r="H4" s="3">
        <v>3</v>
      </c>
      <c r="I4" s="7">
        <v>3</v>
      </c>
      <c r="J4" s="9">
        <v>3</v>
      </c>
      <c r="K4" s="7">
        <v>3</v>
      </c>
    </row>
    <row r="5" spans="1:11" ht="15">
      <c r="A5" t="s">
        <v>29</v>
      </c>
      <c r="B5" s="3">
        <v>5</v>
      </c>
      <c r="C5" s="3">
        <v>5</v>
      </c>
      <c r="D5" s="3">
        <v>5</v>
      </c>
      <c r="E5" s="3">
        <v>5</v>
      </c>
      <c r="F5" s="13">
        <v>5</v>
      </c>
      <c r="G5" s="9">
        <v>5</v>
      </c>
      <c r="H5" s="3">
        <v>5</v>
      </c>
      <c r="I5" s="7">
        <v>5</v>
      </c>
      <c r="J5" s="7">
        <v>5</v>
      </c>
      <c r="K5" s="4">
        <v>5</v>
      </c>
    </row>
    <row r="6" spans="1:11" ht="15">
      <c r="A6" t="s">
        <v>3</v>
      </c>
      <c r="B6" s="3">
        <v>7</v>
      </c>
      <c r="C6" s="3">
        <v>7</v>
      </c>
      <c r="D6" s="3">
        <v>7</v>
      </c>
      <c r="E6" s="4">
        <v>7</v>
      </c>
      <c r="F6" s="13">
        <v>7</v>
      </c>
      <c r="G6" s="7">
        <v>7</v>
      </c>
      <c r="H6" s="3">
        <v>7</v>
      </c>
      <c r="I6" s="7">
        <v>7</v>
      </c>
      <c r="J6" s="7">
        <v>7</v>
      </c>
      <c r="K6" s="9">
        <v>7</v>
      </c>
    </row>
    <row r="7" spans="1:11" ht="15">
      <c r="A7" t="s">
        <v>4</v>
      </c>
      <c r="B7" s="3">
        <v>6</v>
      </c>
      <c r="C7" s="3">
        <v>6</v>
      </c>
      <c r="D7" s="3">
        <v>6</v>
      </c>
      <c r="E7" s="4">
        <v>6</v>
      </c>
      <c r="F7" s="13">
        <v>6</v>
      </c>
      <c r="G7" s="7">
        <v>6</v>
      </c>
      <c r="H7" s="3">
        <v>6</v>
      </c>
      <c r="I7" s="9">
        <v>6</v>
      </c>
      <c r="J7" s="7">
        <v>6</v>
      </c>
      <c r="K7" s="7">
        <v>6</v>
      </c>
    </row>
    <row r="8" spans="1:11" ht="15">
      <c r="A8" t="s">
        <v>5</v>
      </c>
      <c r="B8" s="3">
        <v>3</v>
      </c>
      <c r="C8" s="4">
        <v>3</v>
      </c>
      <c r="D8" s="3">
        <v>3</v>
      </c>
      <c r="E8" s="3">
        <v>3</v>
      </c>
      <c r="F8" s="13">
        <v>3</v>
      </c>
      <c r="G8" s="7">
        <v>3</v>
      </c>
      <c r="H8" s="3">
        <v>3</v>
      </c>
      <c r="I8" s="7">
        <v>3</v>
      </c>
      <c r="J8" s="9">
        <v>3</v>
      </c>
      <c r="K8" s="7">
        <v>3</v>
      </c>
    </row>
    <row r="9" spans="1:11" ht="15">
      <c r="A9" t="s">
        <v>6</v>
      </c>
      <c r="B9" s="3">
        <v>3</v>
      </c>
      <c r="C9" s="3">
        <v>3</v>
      </c>
      <c r="D9" s="3">
        <v>3</v>
      </c>
      <c r="E9" s="3">
        <v>3</v>
      </c>
      <c r="F9" s="13">
        <v>3</v>
      </c>
      <c r="G9" s="7">
        <v>3</v>
      </c>
      <c r="H9" s="3">
        <v>3</v>
      </c>
      <c r="I9" s="7">
        <v>3</v>
      </c>
      <c r="J9" s="4">
        <v>3</v>
      </c>
      <c r="K9" s="9">
        <v>3</v>
      </c>
    </row>
    <row r="10" spans="1:11" ht="15">
      <c r="A10" t="s">
        <v>7</v>
      </c>
      <c r="B10" s="9">
        <v>5</v>
      </c>
      <c r="C10" s="3">
        <v>5</v>
      </c>
      <c r="D10" s="3">
        <v>5</v>
      </c>
      <c r="E10" s="3">
        <v>5</v>
      </c>
      <c r="F10" s="13">
        <v>5</v>
      </c>
      <c r="G10" s="4">
        <v>5</v>
      </c>
      <c r="H10" s="3">
        <v>5</v>
      </c>
      <c r="I10" s="7">
        <v>5</v>
      </c>
      <c r="J10" s="7">
        <v>5</v>
      </c>
      <c r="K10" s="7">
        <v>5</v>
      </c>
    </row>
    <row r="11" spans="1:11" ht="15">
      <c r="A11" t="s">
        <v>8</v>
      </c>
      <c r="B11" s="3">
        <v>3</v>
      </c>
      <c r="C11" s="4">
        <v>3</v>
      </c>
      <c r="D11" s="3">
        <v>3</v>
      </c>
      <c r="E11" s="3">
        <v>3</v>
      </c>
      <c r="F11" s="13">
        <v>3</v>
      </c>
      <c r="G11" s="9">
        <v>3</v>
      </c>
      <c r="H11" s="3">
        <v>5</v>
      </c>
      <c r="I11" s="7">
        <v>3</v>
      </c>
      <c r="J11" s="7">
        <v>3</v>
      </c>
      <c r="K11" s="7">
        <v>3</v>
      </c>
    </row>
    <row r="12" ht="15">
      <c r="F12" s="14"/>
    </row>
    <row r="13" spans="1:11" ht="15">
      <c r="A13" s="1" t="s">
        <v>43</v>
      </c>
      <c r="B13" s="3">
        <v>5</v>
      </c>
      <c r="C13" s="3">
        <v>2.5</v>
      </c>
      <c r="D13" s="3">
        <v>4.75</v>
      </c>
      <c r="E13" s="3">
        <v>2.05</v>
      </c>
      <c r="F13" s="13">
        <v>4.1</v>
      </c>
      <c r="G13" s="3">
        <v>5.5</v>
      </c>
      <c r="H13" s="3">
        <v>3.25</v>
      </c>
      <c r="I13" s="3">
        <v>4.4</v>
      </c>
      <c r="J13" s="3">
        <v>7.15</v>
      </c>
      <c r="K13" s="3">
        <v>5.15</v>
      </c>
    </row>
    <row r="14" spans="1:11" ht="15">
      <c r="A14" s="1" t="s">
        <v>56</v>
      </c>
      <c r="B14" s="3">
        <f>B13+0</f>
        <v>5</v>
      </c>
      <c r="C14" s="3">
        <f>0.5+C4+C8+C11</f>
        <v>9.5</v>
      </c>
      <c r="D14" s="3">
        <f aca="true" t="shared" si="0" ref="D14:I14">D13+0</f>
        <v>4.75</v>
      </c>
      <c r="E14" s="3">
        <f>-3.95+E3+E6+E7</f>
        <v>15.05</v>
      </c>
      <c r="F14" s="13">
        <f t="shared" si="0"/>
        <v>4.1</v>
      </c>
      <c r="G14" s="3">
        <f>2.5+G10</f>
        <v>7.5</v>
      </c>
      <c r="H14" s="3">
        <f t="shared" si="0"/>
        <v>3.25</v>
      </c>
      <c r="I14" s="3">
        <f t="shared" si="0"/>
        <v>4.4</v>
      </c>
      <c r="J14" s="3">
        <f>6.65+J9</f>
        <v>9.65</v>
      </c>
      <c r="K14" s="3">
        <f>4.15+K5</f>
        <v>9.15</v>
      </c>
    </row>
    <row r="15" spans="1:11" ht="15">
      <c r="A15" s="1" t="s">
        <v>36</v>
      </c>
      <c r="B15" s="3">
        <v>3.09</v>
      </c>
      <c r="C15" s="3">
        <v>3.09</v>
      </c>
      <c r="D15" s="3">
        <v>3.09</v>
      </c>
      <c r="E15" s="3">
        <v>3.09</v>
      </c>
      <c r="F15" s="13">
        <v>3.09</v>
      </c>
      <c r="G15" s="3">
        <v>3.14</v>
      </c>
      <c r="H15" s="3">
        <v>3.14</v>
      </c>
      <c r="I15" s="3">
        <v>3.14</v>
      </c>
      <c r="J15" s="3">
        <v>3.14</v>
      </c>
      <c r="K15" s="3">
        <v>3.14</v>
      </c>
    </row>
    <row r="16" spans="1:11" ht="15">
      <c r="A16" t="s">
        <v>40</v>
      </c>
      <c r="B16" s="8">
        <f>(B14-B15)/$F13</f>
        <v>0.46585365853658545</v>
      </c>
      <c r="C16" s="8">
        <f aca="true" t="shared" si="1" ref="C16:K16">(C14-C15)/$F14</f>
        <v>1.5634146341463417</v>
      </c>
      <c r="D16" s="8">
        <f t="shared" si="1"/>
        <v>0.4048780487804879</v>
      </c>
      <c r="E16" s="8">
        <f t="shared" si="1"/>
        <v>2.9170731707317077</v>
      </c>
      <c r="F16" s="15">
        <f t="shared" si="1"/>
        <v>0.24634146341463412</v>
      </c>
      <c r="G16" s="8">
        <f t="shared" si="1"/>
        <v>1.0634146341463415</v>
      </c>
      <c r="H16" s="17">
        <f t="shared" si="1"/>
        <v>0.0268292682926829</v>
      </c>
      <c r="I16" s="8">
        <f t="shared" si="1"/>
        <v>0.3073170731707318</v>
      </c>
      <c r="J16" s="8">
        <f t="shared" si="1"/>
        <v>1.5878048780487806</v>
      </c>
      <c r="K16" s="8">
        <f t="shared" si="1"/>
        <v>1.4658536585365853</v>
      </c>
    </row>
    <row r="17" spans="1:11" ht="15">
      <c r="A17" s="1"/>
      <c r="B17" s="1"/>
      <c r="C17" s="1"/>
      <c r="D17" s="1"/>
      <c r="E17" s="1"/>
      <c r="F17" s="14"/>
      <c r="G17" s="1"/>
      <c r="H17" s="1"/>
      <c r="I17" s="1"/>
      <c r="J17" s="1"/>
      <c r="K17" s="1"/>
    </row>
    <row r="18" spans="1:11" ht="15">
      <c r="A18" s="1" t="s">
        <v>37</v>
      </c>
      <c r="B18" s="5">
        <v>3.5585</v>
      </c>
      <c r="C18" s="5">
        <v>1.77925</v>
      </c>
      <c r="D18" s="5">
        <v>3.024725</v>
      </c>
      <c r="E18" s="5">
        <v>1.4589849999999998</v>
      </c>
      <c r="F18" s="13">
        <v>2.9179699999999995</v>
      </c>
      <c r="G18" s="5">
        <v>3.9143499999999998</v>
      </c>
      <c r="H18" s="5">
        <v>2.313025</v>
      </c>
      <c r="I18" s="5">
        <v>3.13148</v>
      </c>
      <c r="J18" s="5">
        <v>5.088655</v>
      </c>
      <c r="K18" s="5">
        <v>3.665255</v>
      </c>
    </row>
    <row r="19" spans="1:11" ht="15">
      <c r="A19" t="s">
        <v>40</v>
      </c>
      <c r="B19" s="8">
        <f aca="true" t="shared" si="2" ref="B19:K19">(B14-B18)/$F14</f>
        <v>0.35158536585365857</v>
      </c>
      <c r="C19" s="8">
        <f t="shared" si="2"/>
        <v>1.8831097560975611</v>
      </c>
      <c r="D19" s="8">
        <f t="shared" si="2"/>
        <v>0.4207987804878049</v>
      </c>
      <c r="E19" s="8">
        <f t="shared" si="2"/>
        <v>3.3148817073170735</v>
      </c>
      <c r="F19" s="15">
        <f t="shared" si="2"/>
        <v>0.28830000000000006</v>
      </c>
      <c r="G19" s="8">
        <f t="shared" si="2"/>
        <v>0.874548780487805</v>
      </c>
      <c r="H19" s="17">
        <f t="shared" si="2"/>
        <v>0.22853048780487803</v>
      </c>
      <c r="I19" s="8">
        <f t="shared" si="2"/>
        <v>0.30939512195121965</v>
      </c>
      <c r="J19" s="8">
        <f t="shared" si="2"/>
        <v>1.1125231707317074</v>
      </c>
      <c r="K19" s="8">
        <f t="shared" si="2"/>
        <v>1.3377426829268295</v>
      </c>
    </row>
    <row r="20" spans="1:6" ht="15">
      <c r="A20" s="1"/>
      <c r="F20" s="14"/>
    </row>
    <row r="21" spans="1:11" ht="15">
      <c r="A21" s="1" t="s">
        <v>41</v>
      </c>
      <c r="B21" s="5">
        <v>5</v>
      </c>
      <c r="C21" s="5">
        <v>2.5</v>
      </c>
      <c r="D21" s="5">
        <v>4.75</v>
      </c>
      <c r="E21" s="5">
        <v>2.05</v>
      </c>
      <c r="F21" s="13">
        <v>4.1</v>
      </c>
      <c r="G21" s="5">
        <v>5.5</v>
      </c>
      <c r="H21" s="5">
        <v>3.25</v>
      </c>
      <c r="I21" s="5">
        <v>4.4</v>
      </c>
      <c r="J21" s="5">
        <v>7.15</v>
      </c>
      <c r="K21" s="5">
        <v>5.15</v>
      </c>
    </row>
    <row r="22" spans="1:11" ht="15">
      <c r="A22" s="1" t="s">
        <v>56</v>
      </c>
      <c r="B22" s="5">
        <f>B10-5</f>
        <v>0</v>
      </c>
      <c r="C22" s="5">
        <f>2.5</f>
        <v>2.5</v>
      </c>
      <c r="D22" s="5">
        <v>4.75</v>
      </c>
      <c r="E22" s="5">
        <v>2.05</v>
      </c>
      <c r="F22" s="13">
        <v>4.1</v>
      </c>
      <c r="G22" s="5">
        <f>G5+G11-14.5</f>
        <v>-6.5</v>
      </c>
      <c r="H22" s="5">
        <v>3.25</v>
      </c>
      <c r="I22" s="5">
        <f>I7-5.6</f>
        <v>0.40000000000000036</v>
      </c>
      <c r="J22" s="5">
        <f>J3+J4+J8-31.85</f>
        <v>-19.85</v>
      </c>
      <c r="K22" s="5">
        <f>Andrea!K6+Andrea!K9-10.85</f>
        <v>1.1500000000000004</v>
      </c>
    </row>
    <row r="23" spans="1:11" ht="15">
      <c r="A23" s="1" t="s">
        <v>36</v>
      </c>
      <c r="B23" s="5">
        <v>-5.12</v>
      </c>
      <c r="C23" s="5">
        <v>-5.12</v>
      </c>
      <c r="D23" s="5">
        <v>-5.12</v>
      </c>
      <c r="E23" s="5">
        <v>-5.12</v>
      </c>
      <c r="F23" s="13">
        <v>-5.12</v>
      </c>
      <c r="G23" s="5">
        <v>-5.12</v>
      </c>
      <c r="H23" s="5">
        <v>-5.12</v>
      </c>
      <c r="I23" s="5">
        <v>-5.12</v>
      </c>
      <c r="J23" s="5">
        <v>-5.12</v>
      </c>
      <c r="K23" s="5">
        <v>-5.12</v>
      </c>
    </row>
    <row r="24" spans="1:11" ht="15">
      <c r="A24" t="s">
        <v>40</v>
      </c>
      <c r="B24" s="17">
        <f aca="true" t="shared" si="3" ref="B24:K24">(-B23+B22)/$F21</f>
        <v>1.2487804878048783</v>
      </c>
      <c r="C24" s="17">
        <f t="shared" si="3"/>
        <v>1.8585365853658538</v>
      </c>
      <c r="D24" s="8">
        <f t="shared" si="3"/>
        <v>2.407317073170732</v>
      </c>
      <c r="E24" s="17">
        <f t="shared" si="3"/>
        <v>1.7487804878048783</v>
      </c>
      <c r="F24" s="15">
        <f t="shared" si="3"/>
        <v>2.248780487804878</v>
      </c>
      <c r="G24" s="17">
        <f t="shared" si="3"/>
        <v>-0.33658536585365856</v>
      </c>
      <c r="H24" s="17">
        <f t="shared" si="3"/>
        <v>2.041463414634147</v>
      </c>
      <c r="I24" s="17">
        <f t="shared" si="3"/>
        <v>1.3463414634146345</v>
      </c>
      <c r="J24" s="17">
        <f t="shared" si="3"/>
        <v>-3.592682926829269</v>
      </c>
      <c r="K24" s="17">
        <f t="shared" si="3"/>
        <v>1.529268292682927</v>
      </c>
    </row>
    <row r="25" spans="1:6" ht="15">
      <c r="A25" s="1"/>
      <c r="F25" s="14"/>
    </row>
    <row r="26" spans="1:11" ht="15">
      <c r="A26" s="1" t="s">
        <v>37</v>
      </c>
      <c r="B26" s="5">
        <v>-5.8325</v>
      </c>
      <c r="C26" s="5">
        <v>-2.91625</v>
      </c>
      <c r="D26" s="5">
        <v>-5.540875</v>
      </c>
      <c r="E26" s="5">
        <v>-2.391325</v>
      </c>
      <c r="F26" s="13">
        <v>-4.78265</v>
      </c>
      <c r="G26" s="5">
        <v>-6.415750000000001</v>
      </c>
      <c r="H26" s="5">
        <v>-3.791125000000001</v>
      </c>
      <c r="I26" s="5">
        <v>-5.1326</v>
      </c>
      <c r="J26" s="5">
        <v>-8.340475000000001</v>
      </c>
      <c r="K26" s="5">
        <v>-6.007475000000001</v>
      </c>
    </row>
    <row r="27" spans="1:11" ht="15">
      <c r="A27" t="s">
        <v>40</v>
      </c>
      <c r="B27" s="17">
        <f aca="true" t="shared" si="4" ref="B27:K27">(-B26+B22)/$F21</f>
        <v>1.4225609756097561</v>
      </c>
      <c r="C27" s="17">
        <f t="shared" si="4"/>
        <v>1.3210365853658537</v>
      </c>
      <c r="D27" s="8">
        <f t="shared" si="4"/>
        <v>2.509969512195122</v>
      </c>
      <c r="E27" s="17">
        <f t="shared" si="4"/>
        <v>1.08325</v>
      </c>
      <c r="F27" s="15">
        <f t="shared" si="4"/>
        <v>2.1665</v>
      </c>
      <c r="G27" s="17">
        <f t="shared" si="4"/>
        <v>-0.020548780487804646</v>
      </c>
      <c r="H27" s="17">
        <f t="shared" si="4"/>
        <v>1.7173475609756101</v>
      </c>
      <c r="I27" s="17">
        <f t="shared" si="4"/>
        <v>1.3494146341463418</v>
      </c>
      <c r="J27" s="17">
        <f t="shared" si="4"/>
        <v>-2.807201219512195</v>
      </c>
      <c r="K27" s="17">
        <f t="shared" si="4"/>
        <v>1.745725609756098</v>
      </c>
    </row>
    <row r="28" ht="15">
      <c r="F28" s="14"/>
    </row>
    <row r="29" spans="1:11" ht="15">
      <c r="A29" t="s">
        <v>45</v>
      </c>
      <c r="B29">
        <v>1.25</v>
      </c>
      <c r="C29">
        <v>-0.75</v>
      </c>
      <c r="D29">
        <v>1.25</v>
      </c>
      <c r="E29">
        <v>-4.75</v>
      </c>
      <c r="F29" s="14">
        <v>1.25</v>
      </c>
      <c r="G29">
        <v>-1.75</v>
      </c>
      <c r="H29">
        <v>1.25</v>
      </c>
      <c r="I29">
        <v>1.25</v>
      </c>
      <c r="J29">
        <v>0.75</v>
      </c>
      <c r="K29">
        <v>0.25</v>
      </c>
    </row>
    <row r="30" spans="1:11" ht="15">
      <c r="A30" t="s">
        <v>40</v>
      </c>
      <c r="B30" s="8">
        <f>B29/$F1</f>
        <v>0.30487804878048785</v>
      </c>
      <c r="C30" s="8">
        <f>(C29+C4+C8+C11)/$F1</f>
        <v>2.0121951219512195</v>
      </c>
      <c r="D30" s="8">
        <f>D29/$F1</f>
        <v>0.30487804878048785</v>
      </c>
      <c r="E30" s="8">
        <f>(E29+E3+E6+E7)/$F1</f>
        <v>3.4756097560975614</v>
      </c>
      <c r="F30" s="15">
        <f>F29/$F1</f>
        <v>0.30487804878048785</v>
      </c>
      <c r="G30" s="8">
        <f>(G29+G10)/$F1</f>
        <v>0.7926829268292683</v>
      </c>
      <c r="H30" s="8">
        <f>H29/$F1</f>
        <v>0.30487804878048785</v>
      </c>
      <c r="I30" s="8">
        <f>I29/$F1</f>
        <v>0.30487804878048785</v>
      </c>
      <c r="J30" s="8">
        <f>(J29+J9)/$F1</f>
        <v>0.9146341463414634</v>
      </c>
      <c r="K30" s="8">
        <f>(K29+K5)/$F1</f>
        <v>1.2804878048780488</v>
      </c>
    </row>
    <row r="31" ht="15">
      <c r="F31" s="14"/>
    </row>
    <row r="32" spans="1:11" ht="15">
      <c r="A32" t="s">
        <v>44</v>
      </c>
      <c r="B32" s="5">
        <v>-0.5</v>
      </c>
      <c r="C32" s="5">
        <v>9.5</v>
      </c>
      <c r="D32" s="5">
        <v>9.5</v>
      </c>
      <c r="E32" s="5">
        <v>9.5</v>
      </c>
      <c r="F32" s="13">
        <v>9.5</v>
      </c>
      <c r="G32" s="5">
        <v>-10.5</v>
      </c>
      <c r="H32" s="5">
        <v>9.5</v>
      </c>
      <c r="I32" s="5">
        <v>-0.5</v>
      </c>
      <c r="J32" s="5">
        <v>-29.5</v>
      </c>
      <c r="K32" s="5">
        <v>-6.5</v>
      </c>
    </row>
    <row r="33" spans="1:11" ht="15">
      <c r="A33" t="s">
        <v>40</v>
      </c>
      <c r="B33" s="17">
        <f>(B32+B10)/$F1</f>
        <v>1.0975609756097562</v>
      </c>
      <c r="C33" s="8">
        <f>C32/$F1</f>
        <v>2.3170731707317076</v>
      </c>
      <c r="D33" s="8">
        <f>D32/$F1</f>
        <v>2.3170731707317076</v>
      </c>
      <c r="E33" s="8">
        <f>E32/$F1</f>
        <v>2.3170731707317076</v>
      </c>
      <c r="F33" s="15">
        <f>F32/$F1</f>
        <v>2.3170731707317076</v>
      </c>
      <c r="G33" s="17">
        <f>(G32+G5+G11)/$F1</f>
        <v>-0.6097560975609757</v>
      </c>
      <c r="H33" s="8">
        <f>H32/$F1</f>
        <v>2.3170731707317076</v>
      </c>
      <c r="I33" s="17">
        <f>(I32+I7)/$F1</f>
        <v>1.3414634146341464</v>
      </c>
      <c r="J33" s="17">
        <f>(J32+J3+J4+J8)/$F1</f>
        <v>-4.2682926829268295</v>
      </c>
      <c r="K33" s="17">
        <f>(K32+K6+K9)/$F1</f>
        <v>0.853658536585366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">
      <selection activeCell="D30" sqref="D30"/>
    </sheetView>
  </sheetViews>
  <sheetFormatPr defaultColWidth="9.140625" defaultRowHeight="15"/>
  <cols>
    <col min="1" max="1" width="24.7109375" style="0" customWidth="1"/>
  </cols>
  <sheetData>
    <row r="1" spans="1:7" ht="15">
      <c r="A1" t="s">
        <v>22</v>
      </c>
      <c r="G1" s="13">
        <f>SUM(G3:G11)/10</f>
        <v>5.5</v>
      </c>
    </row>
    <row r="2" spans="2:11" ht="15">
      <c r="B2" t="s">
        <v>10</v>
      </c>
      <c r="C2" t="s">
        <v>11</v>
      </c>
      <c r="D2" t="s">
        <v>12</v>
      </c>
      <c r="E2" t="s">
        <v>13</v>
      </c>
      <c r="F2" t="s">
        <v>9</v>
      </c>
      <c r="G2" s="14" t="s">
        <v>27</v>
      </c>
      <c r="H2" t="s">
        <v>14</v>
      </c>
      <c r="I2" t="s">
        <v>15</v>
      </c>
      <c r="J2" t="s">
        <v>16</v>
      </c>
      <c r="K2" t="s">
        <v>17</v>
      </c>
    </row>
    <row r="3" spans="1:11" ht="15">
      <c r="A3" t="s">
        <v>1</v>
      </c>
      <c r="B3" s="3">
        <v>8</v>
      </c>
      <c r="C3" s="3">
        <v>8</v>
      </c>
      <c r="D3" s="3">
        <v>8</v>
      </c>
      <c r="E3" s="4">
        <v>8</v>
      </c>
      <c r="F3" s="3">
        <v>8</v>
      </c>
      <c r="G3" s="18">
        <v>8</v>
      </c>
      <c r="H3" s="3">
        <v>8</v>
      </c>
      <c r="I3" s="7">
        <v>8</v>
      </c>
      <c r="J3" s="9">
        <v>8</v>
      </c>
      <c r="K3" s="7">
        <v>8</v>
      </c>
    </row>
    <row r="4" spans="1:11" ht="15">
      <c r="A4" t="s">
        <v>2</v>
      </c>
      <c r="B4" s="3">
        <v>2</v>
      </c>
      <c r="C4" s="4">
        <v>2</v>
      </c>
      <c r="D4" s="3">
        <v>2</v>
      </c>
      <c r="E4" s="3">
        <v>2</v>
      </c>
      <c r="F4" s="3">
        <v>2</v>
      </c>
      <c r="G4" s="18">
        <v>2</v>
      </c>
      <c r="H4" s="3">
        <v>2</v>
      </c>
      <c r="I4" s="7">
        <v>2</v>
      </c>
      <c r="J4" s="9">
        <v>2</v>
      </c>
      <c r="K4" s="7">
        <v>0</v>
      </c>
    </row>
    <row r="5" spans="1:11" ht="15">
      <c r="A5" t="s">
        <v>29</v>
      </c>
      <c r="B5" s="3">
        <v>10</v>
      </c>
      <c r="C5" s="3">
        <v>10</v>
      </c>
      <c r="D5" s="3">
        <v>10</v>
      </c>
      <c r="E5" s="3">
        <v>10</v>
      </c>
      <c r="F5" s="3">
        <v>10</v>
      </c>
      <c r="G5" s="9">
        <v>10</v>
      </c>
      <c r="H5" s="3">
        <v>10</v>
      </c>
      <c r="I5" s="7">
        <v>10</v>
      </c>
      <c r="J5" s="7">
        <v>10</v>
      </c>
      <c r="K5" s="4">
        <v>10</v>
      </c>
    </row>
    <row r="6" spans="1:11" ht="15">
      <c r="A6" t="s">
        <v>3</v>
      </c>
      <c r="B6" s="3">
        <v>5</v>
      </c>
      <c r="C6" s="3">
        <v>5</v>
      </c>
      <c r="D6" s="3">
        <v>5</v>
      </c>
      <c r="E6" s="4">
        <v>5</v>
      </c>
      <c r="F6" s="3">
        <v>5</v>
      </c>
      <c r="G6" s="18">
        <v>5</v>
      </c>
      <c r="H6" s="3">
        <v>5</v>
      </c>
      <c r="I6" s="7">
        <v>5</v>
      </c>
      <c r="J6" s="7">
        <v>5</v>
      </c>
      <c r="K6" s="9">
        <v>5</v>
      </c>
    </row>
    <row r="7" spans="1:11" ht="15">
      <c r="A7" t="s">
        <v>4</v>
      </c>
      <c r="B7" s="3">
        <v>9</v>
      </c>
      <c r="C7" s="3">
        <v>9</v>
      </c>
      <c r="D7" s="3">
        <v>9</v>
      </c>
      <c r="E7" s="4">
        <v>9</v>
      </c>
      <c r="F7" s="3">
        <v>9</v>
      </c>
      <c r="G7" s="18">
        <v>9</v>
      </c>
      <c r="H7" s="3">
        <v>9</v>
      </c>
      <c r="I7" s="9">
        <v>9</v>
      </c>
      <c r="J7" s="7">
        <v>9</v>
      </c>
      <c r="K7" s="7">
        <v>9</v>
      </c>
    </row>
    <row r="8" spans="1:11" ht="15">
      <c r="A8" t="s">
        <v>5</v>
      </c>
      <c r="B8" s="3">
        <v>3</v>
      </c>
      <c r="C8" s="4">
        <v>3</v>
      </c>
      <c r="D8" s="3">
        <v>3</v>
      </c>
      <c r="E8" s="3">
        <v>3</v>
      </c>
      <c r="F8" s="3">
        <v>3</v>
      </c>
      <c r="G8" s="18">
        <v>3</v>
      </c>
      <c r="H8" s="3">
        <v>3</v>
      </c>
      <c r="I8" s="7">
        <v>3</v>
      </c>
      <c r="J8" s="9">
        <v>3</v>
      </c>
      <c r="K8" s="7">
        <v>3</v>
      </c>
    </row>
    <row r="9" spans="1:11" ht="15">
      <c r="A9" t="s">
        <v>6</v>
      </c>
      <c r="B9" s="3">
        <v>5</v>
      </c>
      <c r="C9" s="3">
        <v>5</v>
      </c>
      <c r="D9" s="3">
        <v>5</v>
      </c>
      <c r="E9" s="3">
        <v>5</v>
      </c>
      <c r="F9" s="3">
        <v>5</v>
      </c>
      <c r="G9" s="18">
        <v>5</v>
      </c>
      <c r="H9" s="3">
        <v>5</v>
      </c>
      <c r="I9" s="7">
        <v>5</v>
      </c>
      <c r="J9" s="4">
        <v>5</v>
      </c>
      <c r="K9" s="9">
        <v>5</v>
      </c>
    </row>
    <row r="10" spans="1:11" ht="15">
      <c r="A10" t="s">
        <v>7</v>
      </c>
      <c r="B10" s="9">
        <v>3</v>
      </c>
      <c r="C10" s="3">
        <v>3</v>
      </c>
      <c r="D10" s="3">
        <v>3</v>
      </c>
      <c r="E10" s="3">
        <v>3</v>
      </c>
      <c r="F10" s="3">
        <v>3</v>
      </c>
      <c r="G10" s="4">
        <v>3</v>
      </c>
      <c r="H10" s="3">
        <v>3</v>
      </c>
      <c r="I10" s="7">
        <v>3</v>
      </c>
      <c r="J10" s="7">
        <v>3</v>
      </c>
      <c r="K10" s="7">
        <v>3</v>
      </c>
    </row>
    <row r="11" spans="1:11" ht="15">
      <c r="A11" t="s">
        <v>8</v>
      </c>
      <c r="B11" s="3">
        <v>10</v>
      </c>
      <c r="C11" s="4">
        <v>10</v>
      </c>
      <c r="D11" s="3">
        <v>10</v>
      </c>
      <c r="E11" s="3">
        <v>10</v>
      </c>
      <c r="F11" s="3">
        <v>10</v>
      </c>
      <c r="G11" s="9">
        <v>10</v>
      </c>
      <c r="H11" s="3">
        <v>10</v>
      </c>
      <c r="I11" s="7">
        <v>10</v>
      </c>
      <c r="J11" s="7">
        <v>10</v>
      </c>
      <c r="K11" s="7">
        <v>10</v>
      </c>
    </row>
    <row r="12" ht="15">
      <c r="G12" s="14"/>
    </row>
    <row r="13" spans="1:11" ht="15">
      <c r="A13" s="1" t="s">
        <v>43</v>
      </c>
      <c r="B13" s="3">
        <v>5</v>
      </c>
      <c r="C13" s="3">
        <v>2.5</v>
      </c>
      <c r="D13" s="3">
        <v>4.75</v>
      </c>
      <c r="E13" s="3">
        <v>2.05</v>
      </c>
      <c r="F13" s="3">
        <v>4.1</v>
      </c>
      <c r="G13" s="13">
        <v>5.5</v>
      </c>
      <c r="H13" s="3">
        <v>3.25</v>
      </c>
      <c r="I13" s="3">
        <v>4.4</v>
      </c>
      <c r="J13" s="3">
        <v>7.15</v>
      </c>
      <c r="K13" s="3">
        <v>5.15</v>
      </c>
    </row>
    <row r="14" spans="1:11" ht="15">
      <c r="A14" s="1" t="s">
        <v>56</v>
      </c>
      <c r="B14" s="3">
        <f>B13+0</f>
        <v>5</v>
      </c>
      <c r="C14" s="3">
        <f>0.5+C4+C8+C11</f>
        <v>15.5</v>
      </c>
      <c r="D14" s="3">
        <f aca="true" t="shared" si="0" ref="D14:I14">D13+0</f>
        <v>4.75</v>
      </c>
      <c r="E14" s="3">
        <f>-3.95+E3+E6+E7</f>
        <v>18.05</v>
      </c>
      <c r="F14" s="3">
        <f t="shared" si="0"/>
        <v>4.1</v>
      </c>
      <c r="G14" s="13">
        <f>2.5+G10</f>
        <v>5.5</v>
      </c>
      <c r="H14" s="3">
        <f t="shared" si="0"/>
        <v>3.25</v>
      </c>
      <c r="I14" s="3">
        <f t="shared" si="0"/>
        <v>4.4</v>
      </c>
      <c r="J14" s="3">
        <f>6.65+J9</f>
        <v>11.65</v>
      </c>
      <c r="K14" s="3">
        <f>4.15+K5</f>
        <v>14.15</v>
      </c>
    </row>
    <row r="15" spans="1:11" ht="15">
      <c r="A15" s="1" t="s">
        <v>36</v>
      </c>
      <c r="B15" s="3">
        <v>3.14</v>
      </c>
      <c r="C15" s="3">
        <v>3.14</v>
      </c>
      <c r="D15" s="3">
        <v>3.14</v>
      </c>
      <c r="E15" s="3">
        <v>3.14</v>
      </c>
      <c r="F15" s="3">
        <v>3.14</v>
      </c>
      <c r="G15" s="13">
        <v>3.14</v>
      </c>
      <c r="H15" s="3">
        <v>3.14</v>
      </c>
      <c r="I15" s="3">
        <v>3.14</v>
      </c>
      <c r="J15" s="3">
        <v>3.14</v>
      </c>
      <c r="K15" s="3">
        <v>3.14</v>
      </c>
    </row>
    <row r="16" spans="1:11" ht="15">
      <c r="A16" t="s">
        <v>40</v>
      </c>
      <c r="B16" s="17">
        <f>(B14-B15)/$G13</f>
        <v>0.33818181818181814</v>
      </c>
      <c r="C16" s="8">
        <f aca="true" t="shared" si="1" ref="C16:K16">(C14-C15)/$G14</f>
        <v>2.247272727272727</v>
      </c>
      <c r="D16" s="17">
        <f t="shared" si="1"/>
        <v>0.2927272727272727</v>
      </c>
      <c r="E16" s="8">
        <f t="shared" si="1"/>
        <v>2.710909090909091</v>
      </c>
      <c r="F16" s="17">
        <f t="shared" si="1"/>
        <v>0.17454545454545445</v>
      </c>
      <c r="G16" s="15">
        <f t="shared" si="1"/>
        <v>0.4290909090909091</v>
      </c>
      <c r="H16" s="17">
        <f t="shared" si="1"/>
        <v>0.019999999999999976</v>
      </c>
      <c r="I16" s="17">
        <f t="shared" si="1"/>
        <v>0.22909090909090912</v>
      </c>
      <c r="J16" s="8">
        <f t="shared" si="1"/>
        <v>1.5472727272727271</v>
      </c>
      <c r="K16" s="8">
        <f t="shared" si="1"/>
        <v>2.001818181818182</v>
      </c>
    </row>
    <row r="17" spans="1:11" ht="15">
      <c r="A17" s="1"/>
      <c r="B17" s="1"/>
      <c r="C17" s="1"/>
      <c r="D17" s="1"/>
      <c r="E17" s="1"/>
      <c r="F17" s="1"/>
      <c r="G17" s="14"/>
      <c r="H17" s="1"/>
      <c r="I17" s="1"/>
      <c r="J17" s="1"/>
      <c r="K17" s="1"/>
    </row>
    <row r="18" spans="1:11" ht="15">
      <c r="A18" s="1" t="s">
        <v>37</v>
      </c>
      <c r="B18" s="5">
        <v>3.5585</v>
      </c>
      <c r="C18" s="5">
        <v>1.77925</v>
      </c>
      <c r="D18" s="5">
        <v>3.024725</v>
      </c>
      <c r="E18" s="5">
        <v>1.4589849999999998</v>
      </c>
      <c r="F18" s="5">
        <v>2.9179699999999995</v>
      </c>
      <c r="G18" s="13">
        <v>3.9143499999999998</v>
      </c>
      <c r="H18" s="5">
        <v>2.313025</v>
      </c>
      <c r="I18" s="5">
        <v>3.13148</v>
      </c>
      <c r="J18" s="5">
        <v>5.088655</v>
      </c>
      <c r="K18" s="5">
        <v>3.665255</v>
      </c>
    </row>
    <row r="19" spans="1:11" ht="15">
      <c r="A19" t="s">
        <v>40</v>
      </c>
      <c r="B19" s="17">
        <f aca="true" t="shared" si="2" ref="B19:K19">(B14-B18)/$G14</f>
        <v>0.2620909090909091</v>
      </c>
      <c r="C19" s="8">
        <f t="shared" si="2"/>
        <v>2.4946818181818182</v>
      </c>
      <c r="D19" s="8">
        <f t="shared" si="2"/>
        <v>0.3136863636363636</v>
      </c>
      <c r="E19" s="8">
        <f t="shared" si="2"/>
        <v>3.016548181818182</v>
      </c>
      <c r="F19" s="17">
        <f t="shared" si="2"/>
        <v>0.21491454545454547</v>
      </c>
      <c r="G19" s="15">
        <f t="shared" si="2"/>
        <v>0.28830000000000006</v>
      </c>
      <c r="H19" s="17">
        <f t="shared" si="2"/>
        <v>0.17035909090909088</v>
      </c>
      <c r="I19" s="17">
        <f t="shared" si="2"/>
        <v>0.2306400000000001</v>
      </c>
      <c r="J19" s="8">
        <f t="shared" si="2"/>
        <v>1.1929718181818183</v>
      </c>
      <c r="K19" s="8">
        <f t="shared" si="2"/>
        <v>1.9063172727272728</v>
      </c>
    </row>
    <row r="20" spans="1:7" ht="15">
      <c r="A20" s="1"/>
      <c r="G20" s="14"/>
    </row>
    <row r="21" spans="1:11" ht="15">
      <c r="A21" s="1" t="s">
        <v>41</v>
      </c>
      <c r="B21" s="5">
        <v>5</v>
      </c>
      <c r="C21" s="5">
        <v>2.5</v>
      </c>
      <c r="D21" s="5">
        <v>4.75</v>
      </c>
      <c r="E21" s="5">
        <v>2.05</v>
      </c>
      <c r="F21" s="5">
        <v>4.1</v>
      </c>
      <c r="G21" s="13">
        <v>5.5</v>
      </c>
      <c r="H21" s="5">
        <v>3.25</v>
      </c>
      <c r="I21" s="5">
        <v>4.4</v>
      </c>
      <c r="J21" s="5">
        <v>7.15</v>
      </c>
      <c r="K21" s="5">
        <v>5.15</v>
      </c>
    </row>
    <row r="22" spans="1:11" ht="15">
      <c r="A22" s="1" t="s">
        <v>56</v>
      </c>
      <c r="B22" s="5">
        <f>B10-5</f>
        <v>-2</v>
      </c>
      <c r="C22" s="5">
        <f>2.5</f>
        <v>2.5</v>
      </c>
      <c r="D22" s="5">
        <v>4.75</v>
      </c>
      <c r="E22" s="5">
        <v>2.05</v>
      </c>
      <c r="F22" s="5">
        <v>4.1</v>
      </c>
      <c r="G22" s="13">
        <f>G5+G11-14.5</f>
        <v>5.5</v>
      </c>
      <c r="H22" s="5">
        <v>3.25</v>
      </c>
      <c r="I22" s="5">
        <f>I7-5.6</f>
        <v>3.4000000000000004</v>
      </c>
      <c r="J22" s="5">
        <f>J3+J4+J8-31.85</f>
        <v>-18.85</v>
      </c>
      <c r="K22" s="5">
        <f>Andrea!K6+Andrea!K9-10.85</f>
        <v>1.1500000000000004</v>
      </c>
    </row>
    <row r="23" spans="1:11" ht="15">
      <c r="A23" s="1" t="s">
        <v>36</v>
      </c>
      <c r="B23" s="5">
        <v>-5.12</v>
      </c>
      <c r="C23" s="5">
        <v>-5.12</v>
      </c>
      <c r="D23" s="5">
        <v>-5.12</v>
      </c>
      <c r="E23" s="5">
        <v>-5.12</v>
      </c>
      <c r="F23" s="5">
        <v>-5.12</v>
      </c>
      <c r="G23" s="13">
        <v>-5.12</v>
      </c>
      <c r="H23" s="5">
        <v>-5.12</v>
      </c>
      <c r="I23" s="5">
        <v>-5.12</v>
      </c>
      <c r="J23" s="5">
        <v>-5.12</v>
      </c>
      <c r="K23" s="5">
        <v>-5.12</v>
      </c>
    </row>
    <row r="24" spans="1:11" ht="15">
      <c r="A24" t="s">
        <v>40</v>
      </c>
      <c r="B24" s="17">
        <f aca="true" t="shared" si="3" ref="B24:K24">(-B23+B22)/$G21</f>
        <v>0.5672727272727273</v>
      </c>
      <c r="C24" s="17">
        <f t="shared" si="3"/>
        <v>1.3854545454545455</v>
      </c>
      <c r="D24" s="17">
        <f t="shared" si="3"/>
        <v>1.7945454545454547</v>
      </c>
      <c r="E24" s="17">
        <f t="shared" si="3"/>
        <v>1.3036363636363637</v>
      </c>
      <c r="F24" s="17">
        <f t="shared" si="3"/>
        <v>1.676363636363636</v>
      </c>
      <c r="G24" s="15">
        <f t="shared" si="3"/>
        <v>1.9309090909090911</v>
      </c>
      <c r="H24" s="17">
        <f t="shared" si="3"/>
        <v>1.521818181818182</v>
      </c>
      <c r="I24" s="17">
        <f t="shared" si="3"/>
        <v>1.549090909090909</v>
      </c>
      <c r="J24" s="17">
        <f t="shared" si="3"/>
        <v>-2.4963636363636366</v>
      </c>
      <c r="K24" s="17">
        <f t="shared" si="3"/>
        <v>1.1400000000000001</v>
      </c>
    </row>
    <row r="25" spans="1:7" ht="15">
      <c r="A25" s="1"/>
      <c r="G25" s="14"/>
    </row>
    <row r="26" spans="1:11" ht="15">
      <c r="A26" s="1" t="s">
        <v>37</v>
      </c>
      <c r="B26" s="5">
        <v>-5.8325</v>
      </c>
      <c r="C26" s="5">
        <v>-2.91625</v>
      </c>
      <c r="D26" s="5">
        <v>-5.540875</v>
      </c>
      <c r="E26" s="5">
        <v>-2.391325</v>
      </c>
      <c r="F26" s="5">
        <v>-4.78265</v>
      </c>
      <c r="G26" s="13">
        <v>-6.415750000000001</v>
      </c>
      <c r="H26" s="5">
        <v>-3.791125000000001</v>
      </c>
      <c r="I26" s="5">
        <v>-5.1326</v>
      </c>
      <c r="J26" s="5">
        <v>-8.340475000000001</v>
      </c>
      <c r="K26" s="5">
        <v>-6.007475000000001</v>
      </c>
    </row>
    <row r="27" spans="1:11" ht="15">
      <c r="A27" t="s">
        <v>40</v>
      </c>
      <c r="B27" s="17">
        <f aca="true" t="shared" si="4" ref="B27:K27">(-B26+B22)/$G21</f>
        <v>0.6968181818181818</v>
      </c>
      <c r="C27" s="17">
        <f t="shared" si="4"/>
        <v>0.9847727272727272</v>
      </c>
      <c r="D27" s="17">
        <f t="shared" si="4"/>
        <v>1.8710681818181818</v>
      </c>
      <c r="E27" s="17">
        <f t="shared" si="4"/>
        <v>0.8075136363636364</v>
      </c>
      <c r="F27" s="17">
        <f t="shared" si="4"/>
        <v>1.6150272727272728</v>
      </c>
      <c r="G27" s="15">
        <f t="shared" si="4"/>
        <v>2.1665</v>
      </c>
      <c r="H27" s="17">
        <f t="shared" si="4"/>
        <v>1.2802045454545457</v>
      </c>
      <c r="I27" s="17">
        <f t="shared" si="4"/>
        <v>1.5513818181818182</v>
      </c>
      <c r="J27" s="17">
        <f t="shared" si="4"/>
        <v>-1.9108227272727272</v>
      </c>
      <c r="K27" s="17">
        <f t="shared" si="4"/>
        <v>1.3013590909090913</v>
      </c>
    </row>
    <row r="28" ht="15">
      <c r="G28" s="14"/>
    </row>
    <row r="29" spans="1:11" ht="15">
      <c r="A29" t="s">
        <v>45</v>
      </c>
      <c r="B29">
        <v>1.25</v>
      </c>
      <c r="C29">
        <v>-0.75</v>
      </c>
      <c r="D29">
        <v>1.25</v>
      </c>
      <c r="E29">
        <v>-4.75</v>
      </c>
      <c r="F29">
        <v>1.25</v>
      </c>
      <c r="G29" s="14">
        <v>-1.75</v>
      </c>
      <c r="H29">
        <v>1.25</v>
      </c>
      <c r="I29">
        <v>1.25</v>
      </c>
      <c r="J29">
        <v>0.75</v>
      </c>
      <c r="K29">
        <v>0.25</v>
      </c>
    </row>
    <row r="30" spans="1:11" ht="15">
      <c r="A30" t="s">
        <v>40</v>
      </c>
      <c r="B30" s="8">
        <f>B29/$G1</f>
        <v>0.22727272727272727</v>
      </c>
      <c r="C30" s="8">
        <f>(C29+C4+C8+C11)/$G1</f>
        <v>2.590909090909091</v>
      </c>
      <c r="D30" s="8">
        <f>D29/$G1</f>
        <v>0.22727272727272727</v>
      </c>
      <c r="E30" s="8">
        <f>(E29+E3+E6+E7)/$G1</f>
        <v>3.1363636363636362</v>
      </c>
      <c r="F30" s="8">
        <f>F29/$G1</f>
        <v>0.22727272727272727</v>
      </c>
      <c r="G30" s="15">
        <f>(G29+G10)/$G1</f>
        <v>0.22727272727272727</v>
      </c>
      <c r="H30" s="8">
        <f>H29/$G1</f>
        <v>0.22727272727272727</v>
      </c>
      <c r="I30" s="8">
        <f>I29/$G1</f>
        <v>0.22727272727272727</v>
      </c>
      <c r="J30" s="8">
        <f>(J29+J9)/$G1</f>
        <v>1.0454545454545454</v>
      </c>
      <c r="K30" s="8">
        <f>(K29+K5)/$G1</f>
        <v>1.8636363636363635</v>
      </c>
    </row>
    <row r="31" ht="15">
      <c r="G31" s="14"/>
    </row>
    <row r="32" spans="1:11" ht="15">
      <c r="A32" t="s">
        <v>44</v>
      </c>
      <c r="B32" s="5">
        <v>-0.5</v>
      </c>
      <c r="C32" s="5">
        <v>9.5</v>
      </c>
      <c r="D32" s="5">
        <v>9.5</v>
      </c>
      <c r="E32" s="5">
        <v>9.5</v>
      </c>
      <c r="F32" s="5">
        <v>9.5</v>
      </c>
      <c r="G32" s="13">
        <v>-10.5</v>
      </c>
      <c r="H32" s="5">
        <v>9.5</v>
      </c>
      <c r="I32" s="5">
        <v>-0.5</v>
      </c>
      <c r="J32" s="5">
        <v>-29.5</v>
      </c>
      <c r="K32" s="5">
        <v>-6.5</v>
      </c>
    </row>
    <row r="33" spans="1:11" ht="15">
      <c r="A33" t="s">
        <v>40</v>
      </c>
      <c r="B33" s="17">
        <f>(B32+B10)/$G1</f>
        <v>0.45454545454545453</v>
      </c>
      <c r="C33" s="8">
        <f>C32/$G1</f>
        <v>1.7272727272727273</v>
      </c>
      <c r="D33" s="8">
        <f>D32/$G1</f>
        <v>1.7272727272727273</v>
      </c>
      <c r="E33" s="8">
        <f>E32/$G1</f>
        <v>1.7272727272727273</v>
      </c>
      <c r="F33" s="8">
        <f>F32/$G1</f>
        <v>1.7272727272727273</v>
      </c>
      <c r="G33" s="15">
        <f>(G32+G5+G11)/$G1</f>
        <v>1.7272727272727273</v>
      </c>
      <c r="H33" s="8">
        <f>H32/$G1</f>
        <v>1.7272727272727273</v>
      </c>
      <c r="I33" s="17">
        <f>(I32+I7)/$G1</f>
        <v>1.5454545454545454</v>
      </c>
      <c r="J33" s="17">
        <f>(J32+J3+J4+J8)/$G1</f>
        <v>-3</v>
      </c>
      <c r="K33" s="17">
        <f>(K32+K6+K9)/$G1</f>
        <v>0.6363636363636364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9">
      <selection activeCell="H15" sqref="H15"/>
    </sheetView>
  </sheetViews>
  <sheetFormatPr defaultColWidth="9.140625" defaultRowHeight="15"/>
  <cols>
    <col min="1" max="1" width="24.7109375" style="0" customWidth="1"/>
  </cols>
  <sheetData>
    <row r="1" spans="1:11" ht="15">
      <c r="A1" s="1" t="s">
        <v>24</v>
      </c>
      <c r="B1" s="1"/>
      <c r="C1" s="1"/>
      <c r="D1" s="1"/>
      <c r="E1" s="1"/>
      <c r="F1" s="1"/>
      <c r="G1" s="1"/>
      <c r="H1" s="13">
        <f>SUM(H3:H11)/10</f>
        <v>3.25</v>
      </c>
      <c r="I1" s="1"/>
      <c r="J1" s="1"/>
      <c r="K1" s="1"/>
    </row>
    <row r="2" spans="2:11" ht="15">
      <c r="B2" s="1" t="s">
        <v>10</v>
      </c>
      <c r="C2" s="1" t="s">
        <v>11</v>
      </c>
      <c r="D2" s="1" t="s">
        <v>12</v>
      </c>
      <c r="E2" s="1" t="s">
        <v>13</v>
      </c>
      <c r="F2" s="1" t="s">
        <v>9</v>
      </c>
      <c r="G2" s="1" t="s">
        <v>27</v>
      </c>
      <c r="H2" s="14" t="s">
        <v>14</v>
      </c>
      <c r="I2" s="1" t="s">
        <v>15</v>
      </c>
      <c r="J2" s="1" t="s">
        <v>16</v>
      </c>
      <c r="K2" s="1" t="s">
        <v>17</v>
      </c>
    </row>
    <row r="3" spans="1:11" ht="15">
      <c r="A3" t="s">
        <v>1</v>
      </c>
      <c r="B3" s="3">
        <v>6</v>
      </c>
      <c r="C3" s="3">
        <v>4</v>
      </c>
      <c r="D3" s="3">
        <v>4</v>
      </c>
      <c r="E3" s="4">
        <v>4</v>
      </c>
      <c r="F3" s="3">
        <v>4</v>
      </c>
      <c r="G3" s="7">
        <v>4</v>
      </c>
      <c r="H3" s="13">
        <v>4</v>
      </c>
      <c r="I3" s="7">
        <v>4</v>
      </c>
      <c r="J3" s="9">
        <v>4</v>
      </c>
      <c r="K3" s="7">
        <v>4</v>
      </c>
    </row>
    <row r="4" spans="1:11" ht="15">
      <c r="A4" t="s">
        <v>2</v>
      </c>
      <c r="B4" s="3">
        <v>2</v>
      </c>
      <c r="C4" s="4">
        <v>2</v>
      </c>
      <c r="D4" s="3">
        <v>2</v>
      </c>
      <c r="E4" s="3">
        <v>2</v>
      </c>
      <c r="F4" s="3">
        <v>2</v>
      </c>
      <c r="G4" s="7">
        <v>2</v>
      </c>
      <c r="H4" s="13">
        <v>2</v>
      </c>
      <c r="I4" s="7">
        <v>2</v>
      </c>
      <c r="J4" s="9">
        <v>2</v>
      </c>
      <c r="K4" s="7">
        <v>2</v>
      </c>
    </row>
    <row r="5" spans="1:11" ht="15">
      <c r="A5" t="s">
        <v>28</v>
      </c>
      <c r="B5" s="3">
        <v>5</v>
      </c>
      <c r="C5" s="3">
        <v>5</v>
      </c>
      <c r="D5" s="3">
        <v>5</v>
      </c>
      <c r="E5" s="3">
        <v>5</v>
      </c>
      <c r="F5" s="3">
        <v>5</v>
      </c>
      <c r="G5" s="9">
        <v>5</v>
      </c>
      <c r="H5" s="13">
        <v>5</v>
      </c>
      <c r="I5" s="7">
        <v>5</v>
      </c>
      <c r="J5" s="7">
        <v>5</v>
      </c>
      <c r="K5" s="4">
        <v>5</v>
      </c>
    </row>
    <row r="6" spans="1:11" ht="15">
      <c r="A6" t="s">
        <v>3</v>
      </c>
      <c r="B6" s="3">
        <v>3.5</v>
      </c>
      <c r="C6" s="3">
        <v>3.5</v>
      </c>
      <c r="D6" s="3">
        <v>3.5</v>
      </c>
      <c r="E6" s="4">
        <v>3.5</v>
      </c>
      <c r="F6" s="3">
        <v>3.5</v>
      </c>
      <c r="G6" s="7">
        <v>3.5</v>
      </c>
      <c r="H6" s="13">
        <v>3.5</v>
      </c>
      <c r="I6" s="7">
        <v>3.5</v>
      </c>
      <c r="J6" s="7">
        <v>3.5</v>
      </c>
      <c r="K6" s="9">
        <v>3.5</v>
      </c>
    </row>
    <row r="7" spans="1:11" ht="15">
      <c r="A7" t="s">
        <v>4</v>
      </c>
      <c r="B7" s="3">
        <v>4</v>
      </c>
      <c r="C7" s="3">
        <v>4</v>
      </c>
      <c r="D7" s="3">
        <v>4</v>
      </c>
      <c r="E7" s="4">
        <v>4</v>
      </c>
      <c r="F7" s="3">
        <v>4</v>
      </c>
      <c r="G7" s="7">
        <v>4</v>
      </c>
      <c r="H7" s="13">
        <v>4</v>
      </c>
      <c r="I7" s="9">
        <v>4</v>
      </c>
      <c r="J7" s="7">
        <v>4</v>
      </c>
      <c r="K7" s="7">
        <v>4</v>
      </c>
    </row>
    <row r="8" spans="1:11" ht="15">
      <c r="A8" t="s">
        <v>5</v>
      </c>
      <c r="B8" s="3">
        <v>4</v>
      </c>
      <c r="C8" s="4">
        <v>4</v>
      </c>
      <c r="D8" s="3">
        <v>4</v>
      </c>
      <c r="E8" s="3">
        <v>4</v>
      </c>
      <c r="F8" s="3">
        <v>4</v>
      </c>
      <c r="G8" s="7">
        <v>4</v>
      </c>
      <c r="H8" s="13">
        <v>4</v>
      </c>
      <c r="I8" s="7">
        <v>4</v>
      </c>
      <c r="J8" s="9">
        <v>4</v>
      </c>
      <c r="K8" s="7">
        <v>4</v>
      </c>
    </row>
    <row r="9" spans="1:11" ht="15">
      <c r="A9" t="s">
        <v>6</v>
      </c>
      <c r="B9" s="3">
        <v>3.5</v>
      </c>
      <c r="C9" s="3">
        <v>3.5</v>
      </c>
      <c r="D9" s="3">
        <v>3.5</v>
      </c>
      <c r="E9" s="3">
        <v>3.5</v>
      </c>
      <c r="F9" s="3">
        <v>3.5</v>
      </c>
      <c r="G9" s="7">
        <v>3.5</v>
      </c>
      <c r="H9" s="13">
        <v>3.5</v>
      </c>
      <c r="I9" s="7">
        <v>3.5</v>
      </c>
      <c r="J9" s="4">
        <v>3.5</v>
      </c>
      <c r="K9" s="9">
        <v>3.5</v>
      </c>
    </row>
    <row r="10" spans="1:11" ht="15">
      <c r="A10" t="s">
        <v>7</v>
      </c>
      <c r="B10" s="9">
        <v>4</v>
      </c>
      <c r="C10" s="3">
        <v>4</v>
      </c>
      <c r="D10" s="3">
        <v>4</v>
      </c>
      <c r="E10" s="3">
        <v>4</v>
      </c>
      <c r="F10" s="3">
        <v>4</v>
      </c>
      <c r="G10" s="4">
        <v>4</v>
      </c>
      <c r="H10" s="13">
        <v>4</v>
      </c>
      <c r="I10" s="7">
        <v>4</v>
      </c>
      <c r="J10" s="7">
        <v>4</v>
      </c>
      <c r="K10" s="7">
        <v>4</v>
      </c>
    </row>
    <row r="11" spans="1:11" ht="15">
      <c r="A11" t="s">
        <v>8</v>
      </c>
      <c r="B11" s="3">
        <v>2.5</v>
      </c>
      <c r="C11" s="4">
        <v>2.5</v>
      </c>
      <c r="D11" s="3">
        <v>2.5</v>
      </c>
      <c r="E11" s="3">
        <v>2.5</v>
      </c>
      <c r="F11" s="3">
        <v>2.5</v>
      </c>
      <c r="G11" s="9">
        <v>2.5</v>
      </c>
      <c r="H11" s="13">
        <v>2.5</v>
      </c>
      <c r="I11" s="7">
        <v>2.5</v>
      </c>
      <c r="J11" s="7">
        <v>2.5</v>
      </c>
      <c r="K11" s="7">
        <v>2.5</v>
      </c>
    </row>
    <row r="12" ht="15">
      <c r="H12" s="14"/>
    </row>
    <row r="13" spans="1:11" ht="15">
      <c r="A13" s="1" t="s">
        <v>43</v>
      </c>
      <c r="B13" s="3">
        <v>5</v>
      </c>
      <c r="C13" s="3">
        <v>2.5</v>
      </c>
      <c r="D13" s="3">
        <v>4.75</v>
      </c>
      <c r="E13" s="3">
        <v>2.05</v>
      </c>
      <c r="F13" s="3">
        <v>4.1</v>
      </c>
      <c r="G13" s="3">
        <v>5.5</v>
      </c>
      <c r="H13" s="13">
        <v>3.25</v>
      </c>
      <c r="I13" s="3">
        <v>4.4</v>
      </c>
      <c r="J13" s="3">
        <v>7.15</v>
      </c>
      <c r="K13" s="3">
        <v>5.15</v>
      </c>
    </row>
    <row r="14" spans="1:11" ht="15">
      <c r="A14" s="1" t="s">
        <v>56</v>
      </c>
      <c r="B14" s="3">
        <f>B13+0</f>
        <v>5</v>
      </c>
      <c r="C14" s="3">
        <f>0.5+C4+C8+C11</f>
        <v>9</v>
      </c>
      <c r="D14" s="3">
        <f aca="true" t="shared" si="0" ref="D14:I14">D13+0</f>
        <v>4.75</v>
      </c>
      <c r="E14" s="3">
        <f>-3.95+E3+E6+E7</f>
        <v>7.55</v>
      </c>
      <c r="F14" s="3">
        <f t="shared" si="0"/>
        <v>4.1</v>
      </c>
      <c r="G14" s="3">
        <f>2.5+G10</f>
        <v>6.5</v>
      </c>
      <c r="H14" s="13">
        <f t="shared" si="0"/>
        <v>3.25</v>
      </c>
      <c r="I14" s="3">
        <f t="shared" si="0"/>
        <v>4.4</v>
      </c>
      <c r="J14" s="3">
        <f>6.65+J9</f>
        <v>10.15</v>
      </c>
      <c r="K14" s="3">
        <f>4.15+K5</f>
        <v>9.15</v>
      </c>
    </row>
    <row r="15" spans="1:11" ht="15">
      <c r="A15" s="1" t="s">
        <v>36</v>
      </c>
      <c r="B15" s="3">
        <v>3.14</v>
      </c>
      <c r="C15" s="3">
        <v>3.14</v>
      </c>
      <c r="D15" s="3">
        <v>3.14</v>
      </c>
      <c r="E15" s="3">
        <v>3.14</v>
      </c>
      <c r="F15" s="3">
        <v>3.14</v>
      </c>
      <c r="G15" s="3">
        <v>3.14</v>
      </c>
      <c r="H15" s="13">
        <v>3.14</v>
      </c>
      <c r="I15" s="3">
        <v>3.14</v>
      </c>
      <c r="J15" s="3">
        <v>3.14</v>
      </c>
      <c r="K15" s="3">
        <v>3.14</v>
      </c>
    </row>
    <row r="16" spans="1:11" ht="15">
      <c r="A16" t="s">
        <v>40</v>
      </c>
      <c r="B16" s="8">
        <f>(B14-B15)/$H13</f>
        <v>0.5723076923076923</v>
      </c>
      <c r="C16" s="8">
        <f aca="true" t="shared" si="1" ref="C16:K16">(C14-C15)/$H14</f>
        <v>1.8030769230769228</v>
      </c>
      <c r="D16" s="8">
        <f t="shared" si="1"/>
        <v>0.49538461538461537</v>
      </c>
      <c r="E16" s="8">
        <f t="shared" si="1"/>
        <v>1.356923076923077</v>
      </c>
      <c r="F16" s="8">
        <f t="shared" si="1"/>
        <v>0.29538461538461525</v>
      </c>
      <c r="G16" s="8">
        <f t="shared" si="1"/>
        <v>1.0338461538461539</v>
      </c>
      <c r="H16" s="15">
        <f t="shared" si="1"/>
        <v>0.03384615384615381</v>
      </c>
      <c r="I16" s="8">
        <f t="shared" si="1"/>
        <v>0.3876923076923078</v>
      </c>
      <c r="J16" s="8">
        <f t="shared" si="1"/>
        <v>2.1569230769230767</v>
      </c>
      <c r="K16" s="8">
        <f t="shared" si="1"/>
        <v>1.8492307692307692</v>
      </c>
    </row>
    <row r="17" spans="1:11" ht="15">
      <c r="A17" s="1"/>
      <c r="B17" s="1"/>
      <c r="C17" s="1"/>
      <c r="D17" s="1"/>
      <c r="E17" s="1"/>
      <c r="F17" s="1"/>
      <c r="G17" s="1"/>
      <c r="H17" s="14"/>
      <c r="I17" s="1"/>
      <c r="J17" s="1"/>
      <c r="K17" s="1"/>
    </row>
    <row r="18" spans="1:11" ht="15">
      <c r="A18" s="1" t="s">
        <v>37</v>
      </c>
      <c r="B18" s="5">
        <v>3.5585</v>
      </c>
      <c r="C18" s="5">
        <v>1.77925</v>
      </c>
      <c r="D18" s="5">
        <v>3.024725</v>
      </c>
      <c r="E18" s="5">
        <v>1.4589849999999998</v>
      </c>
      <c r="F18" s="5">
        <v>2.9179699999999995</v>
      </c>
      <c r="G18" s="5">
        <v>3.9143499999999998</v>
      </c>
      <c r="H18" s="13">
        <v>2.313025</v>
      </c>
      <c r="I18" s="5">
        <v>3.13148</v>
      </c>
      <c r="J18" s="5">
        <v>5.088655</v>
      </c>
      <c r="K18" s="5">
        <v>3.665255</v>
      </c>
    </row>
    <row r="19" spans="1:11" ht="15">
      <c r="A19" t="s">
        <v>40</v>
      </c>
      <c r="B19" s="8">
        <f aca="true" t="shared" si="2" ref="B19:K19">(B14-B18)/$H14</f>
        <v>0.44353846153846155</v>
      </c>
      <c r="C19" s="8">
        <f t="shared" si="2"/>
        <v>2.2217692307692305</v>
      </c>
      <c r="D19" s="8">
        <f t="shared" si="2"/>
        <v>0.5308538461538461</v>
      </c>
      <c r="E19" s="8">
        <f t="shared" si="2"/>
        <v>1.8741584615384617</v>
      </c>
      <c r="F19" s="8">
        <f t="shared" si="2"/>
        <v>0.3637015384615385</v>
      </c>
      <c r="G19" s="8">
        <f t="shared" si="2"/>
        <v>0.7955846153846154</v>
      </c>
      <c r="H19" s="15">
        <f t="shared" si="2"/>
        <v>0.28829999999999995</v>
      </c>
      <c r="I19" s="8">
        <f t="shared" si="2"/>
        <v>0.39031384615384634</v>
      </c>
      <c r="J19" s="8">
        <f t="shared" si="2"/>
        <v>1.5573369230769232</v>
      </c>
      <c r="K19" s="8">
        <f t="shared" si="2"/>
        <v>1.6876138461538461</v>
      </c>
    </row>
    <row r="20" spans="1:8" ht="15">
      <c r="A20" s="1"/>
      <c r="H20" s="14"/>
    </row>
    <row r="21" spans="1:11" ht="15">
      <c r="A21" s="1" t="s">
        <v>41</v>
      </c>
      <c r="B21" s="5">
        <v>5</v>
      </c>
      <c r="C21" s="5">
        <v>2.5</v>
      </c>
      <c r="D21" s="5">
        <v>4.75</v>
      </c>
      <c r="E21" s="5">
        <v>2.05</v>
      </c>
      <c r="F21" s="5">
        <v>4.1</v>
      </c>
      <c r="G21" s="5">
        <v>5.5</v>
      </c>
      <c r="H21" s="13">
        <v>3.25</v>
      </c>
      <c r="I21" s="5">
        <v>4.4</v>
      </c>
      <c r="J21" s="5">
        <v>7.15</v>
      </c>
      <c r="K21" s="5">
        <v>5.15</v>
      </c>
    </row>
    <row r="22" spans="1:11" ht="15">
      <c r="A22" s="1" t="s">
        <v>56</v>
      </c>
      <c r="B22" s="5">
        <f>B10-5</f>
        <v>-1</v>
      </c>
      <c r="C22" s="5">
        <f>2.5</f>
        <v>2.5</v>
      </c>
      <c r="D22" s="5">
        <v>4.75</v>
      </c>
      <c r="E22" s="5">
        <v>2.05</v>
      </c>
      <c r="F22" s="5">
        <v>4.1</v>
      </c>
      <c r="G22" s="5">
        <f>G5+G11-14.5</f>
        <v>-7</v>
      </c>
      <c r="H22" s="13">
        <v>3.25</v>
      </c>
      <c r="I22" s="5">
        <f>I7-5.6</f>
        <v>-1.5999999999999996</v>
      </c>
      <c r="J22" s="5">
        <f>J3+J4+J8-31.85</f>
        <v>-21.85</v>
      </c>
      <c r="K22" s="5">
        <f>Andrea!K6+Andrea!K9-10.85</f>
        <v>1.1500000000000004</v>
      </c>
    </row>
    <row r="23" spans="1:11" ht="15">
      <c r="A23" s="1" t="s">
        <v>36</v>
      </c>
      <c r="B23" s="5">
        <v>-5.12</v>
      </c>
      <c r="C23" s="5">
        <v>-5.12</v>
      </c>
      <c r="D23" s="5">
        <v>-5.12</v>
      </c>
      <c r="E23" s="5">
        <v>-5.12</v>
      </c>
      <c r="F23" s="5">
        <v>-5.12</v>
      </c>
      <c r="G23" s="5">
        <v>-5.12</v>
      </c>
      <c r="H23" s="13">
        <v>-5.12</v>
      </c>
      <c r="I23" s="5">
        <v>-5.12</v>
      </c>
      <c r="J23" s="5">
        <v>-5.12</v>
      </c>
      <c r="K23" s="5">
        <v>-5.12</v>
      </c>
    </row>
    <row r="24" spans="1:11" ht="15">
      <c r="A24" t="s">
        <v>40</v>
      </c>
      <c r="B24" s="17">
        <f aca="true" t="shared" si="3" ref="B24:K24">(-B23+B22)/$H21</f>
        <v>1.2676923076923077</v>
      </c>
      <c r="C24" s="17">
        <f t="shared" si="3"/>
        <v>2.3446153846153845</v>
      </c>
      <c r="D24" s="8">
        <f t="shared" si="3"/>
        <v>3.036923076923077</v>
      </c>
      <c r="E24" s="17">
        <f t="shared" si="3"/>
        <v>2.206153846153846</v>
      </c>
      <c r="F24" s="8">
        <f t="shared" si="3"/>
        <v>2.8369230769230764</v>
      </c>
      <c r="G24" s="17">
        <f t="shared" si="3"/>
        <v>-0.5784615384615385</v>
      </c>
      <c r="H24" s="15">
        <f t="shared" si="3"/>
        <v>2.575384615384616</v>
      </c>
      <c r="I24" s="17">
        <f t="shared" si="3"/>
        <v>1.0830769230769233</v>
      </c>
      <c r="J24" s="17">
        <f t="shared" si="3"/>
        <v>-5.147692307692308</v>
      </c>
      <c r="K24" s="17">
        <f t="shared" si="3"/>
        <v>1.9292307692307693</v>
      </c>
    </row>
    <row r="25" spans="1:8" ht="15">
      <c r="A25" s="1"/>
      <c r="H25" s="14"/>
    </row>
    <row r="26" spans="1:11" ht="15">
      <c r="A26" s="1" t="s">
        <v>37</v>
      </c>
      <c r="B26" s="5">
        <v>-5.8325</v>
      </c>
      <c r="C26" s="5">
        <v>-2.91625</v>
      </c>
      <c r="D26" s="5">
        <v>-5.540875</v>
      </c>
      <c r="E26" s="5">
        <v>-2.391325</v>
      </c>
      <c r="F26" s="5">
        <v>-4.78265</v>
      </c>
      <c r="G26" s="5">
        <v>-6.415750000000001</v>
      </c>
      <c r="H26" s="13">
        <v>-3.791125000000001</v>
      </c>
      <c r="I26" s="5">
        <v>-5.1326</v>
      </c>
      <c r="J26" s="5">
        <v>-8.340475000000001</v>
      </c>
      <c r="K26" s="5">
        <v>-6.007475000000001</v>
      </c>
    </row>
    <row r="27" spans="1:11" ht="15">
      <c r="A27" t="s">
        <v>40</v>
      </c>
      <c r="B27" s="17">
        <f aca="true" t="shared" si="4" ref="B27:K27">(-B26+B22)/$H21</f>
        <v>1.4869230769230768</v>
      </c>
      <c r="C27" s="17">
        <f t="shared" si="4"/>
        <v>1.6665384615384615</v>
      </c>
      <c r="D27" s="8">
        <f t="shared" si="4"/>
        <v>3.166423076923077</v>
      </c>
      <c r="E27" s="17">
        <f t="shared" si="4"/>
        <v>1.3665615384615384</v>
      </c>
      <c r="F27" s="8">
        <f t="shared" si="4"/>
        <v>2.7331230769230768</v>
      </c>
      <c r="G27" s="17">
        <f t="shared" si="4"/>
        <v>-0.1797692307692305</v>
      </c>
      <c r="H27" s="15">
        <f t="shared" si="4"/>
        <v>2.1665</v>
      </c>
      <c r="I27" s="17">
        <f t="shared" si="4"/>
        <v>1.0869538461538464</v>
      </c>
      <c r="J27" s="17">
        <f t="shared" si="4"/>
        <v>-4.156776923076923</v>
      </c>
      <c r="K27" s="8">
        <f t="shared" si="4"/>
        <v>2.2023000000000006</v>
      </c>
    </row>
    <row r="28" ht="15">
      <c r="H28" s="14"/>
    </row>
    <row r="29" spans="1:11" ht="15">
      <c r="A29" t="s">
        <v>45</v>
      </c>
      <c r="B29">
        <v>1.25</v>
      </c>
      <c r="C29">
        <v>-0.75</v>
      </c>
      <c r="D29">
        <v>1.25</v>
      </c>
      <c r="E29">
        <v>-4.75</v>
      </c>
      <c r="F29">
        <v>1.25</v>
      </c>
      <c r="G29">
        <v>-1.75</v>
      </c>
      <c r="H29" s="14">
        <v>1.25</v>
      </c>
      <c r="I29">
        <v>1.25</v>
      </c>
      <c r="J29">
        <v>0.75</v>
      </c>
      <c r="K29">
        <v>0.25</v>
      </c>
    </row>
    <row r="30" spans="1:11" ht="15">
      <c r="A30" t="s">
        <v>40</v>
      </c>
      <c r="B30" s="8">
        <f>B29/$H1</f>
        <v>0.38461538461538464</v>
      </c>
      <c r="C30" s="8">
        <f>(C29+C4+C8+C11)/$H1</f>
        <v>2.3846153846153846</v>
      </c>
      <c r="D30" s="8">
        <f>D29/$H1</f>
        <v>0.38461538461538464</v>
      </c>
      <c r="E30" s="8">
        <f>(E29+E3+E6+E7)/$H1</f>
        <v>2.076923076923077</v>
      </c>
      <c r="F30" s="8">
        <f>F29/$H1</f>
        <v>0.38461538461538464</v>
      </c>
      <c r="G30" s="8">
        <f>(G29+G10)/$H1</f>
        <v>0.6923076923076923</v>
      </c>
      <c r="H30" s="15">
        <f>H29/$H1</f>
        <v>0.38461538461538464</v>
      </c>
      <c r="I30" s="8">
        <f>I29/$H1</f>
        <v>0.38461538461538464</v>
      </c>
      <c r="J30" s="8">
        <f>(J29+J9)/$H1</f>
        <v>1.3076923076923077</v>
      </c>
      <c r="K30" s="8">
        <f>(K29+K5)/$H1</f>
        <v>1.6153846153846154</v>
      </c>
    </row>
    <row r="31" ht="15">
      <c r="H31" s="14"/>
    </row>
    <row r="32" spans="1:11" ht="15">
      <c r="A32" t="s">
        <v>44</v>
      </c>
      <c r="B32" s="5">
        <v>-0.5</v>
      </c>
      <c r="C32" s="5">
        <v>9.5</v>
      </c>
      <c r="D32" s="5">
        <v>9.5</v>
      </c>
      <c r="E32" s="5">
        <v>9.5</v>
      </c>
      <c r="F32" s="5">
        <v>9.5</v>
      </c>
      <c r="G32" s="5">
        <v>-10.5</v>
      </c>
      <c r="H32" s="13">
        <v>9.5</v>
      </c>
      <c r="I32" s="5">
        <v>-0.5</v>
      </c>
      <c r="J32" s="5">
        <v>-29.5</v>
      </c>
      <c r="K32" s="5">
        <v>-6.5</v>
      </c>
    </row>
    <row r="33" spans="1:11" ht="15">
      <c r="A33" t="s">
        <v>40</v>
      </c>
      <c r="B33" s="17">
        <f>(B32+B10)/$H1</f>
        <v>1.0769230769230769</v>
      </c>
      <c r="C33" s="8">
        <f>C32/$H1</f>
        <v>2.923076923076923</v>
      </c>
      <c r="D33" s="8">
        <f>D32/$H1</f>
        <v>2.923076923076923</v>
      </c>
      <c r="E33" s="8">
        <f>E32/$H1</f>
        <v>2.923076923076923</v>
      </c>
      <c r="F33" s="8">
        <f>F32/$H1</f>
        <v>2.923076923076923</v>
      </c>
      <c r="G33" s="17">
        <f>(G32+G5+G11)/$H1</f>
        <v>-0.9230769230769231</v>
      </c>
      <c r="H33" s="15">
        <f>H32/$H1</f>
        <v>2.923076923076923</v>
      </c>
      <c r="I33" s="17">
        <f>(I32+I7)/$H1</f>
        <v>1.0769230769230769</v>
      </c>
      <c r="J33" s="17">
        <f>(J32+J3+J4+J8)/$H1</f>
        <v>-6</v>
      </c>
      <c r="K33" s="17">
        <f>(K32+K6+K9)/$H1</f>
        <v>0.15384615384615385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8">
      <selection activeCell="J15" sqref="J15"/>
    </sheetView>
  </sheetViews>
  <sheetFormatPr defaultColWidth="9.140625" defaultRowHeight="15"/>
  <cols>
    <col min="1" max="1" width="24.7109375" style="0" customWidth="1"/>
  </cols>
  <sheetData>
    <row r="1" spans="1:9" ht="15">
      <c r="A1" t="s">
        <v>21</v>
      </c>
      <c r="I1" s="19">
        <f>SUM(I3:I11)/10</f>
        <v>4.4</v>
      </c>
    </row>
    <row r="2" spans="2:11" ht="15">
      <c r="B2" t="s">
        <v>10</v>
      </c>
      <c r="C2" t="s">
        <v>11</v>
      </c>
      <c r="D2" t="s">
        <v>12</v>
      </c>
      <c r="E2" t="s">
        <v>13</v>
      </c>
      <c r="F2" t="s">
        <v>9</v>
      </c>
      <c r="G2" t="s">
        <v>27</v>
      </c>
      <c r="H2" t="s">
        <v>14</v>
      </c>
      <c r="I2" s="20" t="s">
        <v>15</v>
      </c>
      <c r="J2" t="s">
        <v>16</v>
      </c>
      <c r="K2" t="s">
        <v>17</v>
      </c>
    </row>
    <row r="3" spans="1:11" ht="15">
      <c r="A3" t="s">
        <v>1</v>
      </c>
      <c r="B3" s="3">
        <v>4</v>
      </c>
      <c r="C3" s="3">
        <v>4</v>
      </c>
      <c r="D3" s="3">
        <v>4</v>
      </c>
      <c r="E3" s="4">
        <v>4</v>
      </c>
      <c r="F3" s="3">
        <v>4</v>
      </c>
      <c r="G3" s="7">
        <v>4</v>
      </c>
      <c r="H3" s="3">
        <v>4</v>
      </c>
      <c r="I3" s="19">
        <v>4</v>
      </c>
      <c r="J3" s="9">
        <v>4</v>
      </c>
      <c r="K3" s="7">
        <v>4</v>
      </c>
    </row>
    <row r="4" spans="1:11" ht="15">
      <c r="A4" t="s">
        <v>2</v>
      </c>
      <c r="B4" s="3">
        <v>3</v>
      </c>
      <c r="C4" s="4">
        <v>3</v>
      </c>
      <c r="D4" s="3">
        <v>3</v>
      </c>
      <c r="E4" s="3">
        <v>3</v>
      </c>
      <c r="F4" s="3">
        <v>3</v>
      </c>
      <c r="G4" s="7">
        <v>3</v>
      </c>
      <c r="H4" s="3">
        <v>3</v>
      </c>
      <c r="I4" s="19">
        <v>3</v>
      </c>
      <c r="J4" s="9">
        <v>3</v>
      </c>
      <c r="K4" s="7">
        <v>3</v>
      </c>
    </row>
    <row r="5" spans="1:11" ht="15">
      <c r="A5" t="s">
        <v>28</v>
      </c>
      <c r="B5" s="3">
        <v>8</v>
      </c>
      <c r="C5" s="3">
        <v>8</v>
      </c>
      <c r="D5" s="3">
        <v>8</v>
      </c>
      <c r="E5" s="3">
        <v>8</v>
      </c>
      <c r="F5" s="3">
        <v>8</v>
      </c>
      <c r="G5" s="9">
        <v>8</v>
      </c>
      <c r="H5" s="3">
        <v>8</v>
      </c>
      <c r="I5" s="19">
        <v>8</v>
      </c>
      <c r="J5" s="7">
        <v>8</v>
      </c>
      <c r="K5" s="4">
        <v>8</v>
      </c>
    </row>
    <row r="6" spans="1:11" ht="15">
      <c r="A6" t="s">
        <v>3</v>
      </c>
      <c r="B6" s="3">
        <v>5</v>
      </c>
      <c r="C6" s="3">
        <v>5</v>
      </c>
      <c r="D6" s="3">
        <v>5</v>
      </c>
      <c r="E6" s="4">
        <v>5</v>
      </c>
      <c r="F6" s="3">
        <v>5</v>
      </c>
      <c r="G6" s="7">
        <v>5</v>
      </c>
      <c r="H6" s="3">
        <v>5</v>
      </c>
      <c r="I6" s="19">
        <v>5</v>
      </c>
      <c r="J6" s="7">
        <v>5</v>
      </c>
      <c r="K6" s="9">
        <v>5</v>
      </c>
    </row>
    <row r="7" spans="1:11" ht="15">
      <c r="A7" t="s">
        <v>4</v>
      </c>
      <c r="B7" s="3">
        <v>10</v>
      </c>
      <c r="C7" s="3">
        <v>10</v>
      </c>
      <c r="D7" s="3">
        <v>10</v>
      </c>
      <c r="E7" s="4">
        <v>10</v>
      </c>
      <c r="F7" s="3">
        <v>10</v>
      </c>
      <c r="G7" s="7">
        <v>10</v>
      </c>
      <c r="H7" s="3">
        <v>10</v>
      </c>
      <c r="I7" s="9">
        <v>10</v>
      </c>
      <c r="J7" s="7">
        <v>10</v>
      </c>
      <c r="K7" s="7">
        <v>10</v>
      </c>
    </row>
    <row r="8" spans="1:11" ht="15">
      <c r="A8" t="s">
        <v>5</v>
      </c>
      <c r="B8" s="3">
        <v>5</v>
      </c>
      <c r="C8" s="4">
        <v>5</v>
      </c>
      <c r="D8" s="3">
        <v>5</v>
      </c>
      <c r="E8" s="3">
        <v>5</v>
      </c>
      <c r="F8" s="3">
        <v>5</v>
      </c>
      <c r="G8" s="7">
        <v>5</v>
      </c>
      <c r="H8" s="3">
        <v>5</v>
      </c>
      <c r="I8" s="18">
        <v>5</v>
      </c>
      <c r="J8" s="9">
        <v>5</v>
      </c>
      <c r="K8" s="7">
        <v>5</v>
      </c>
    </row>
    <row r="9" spans="1:11" ht="15">
      <c r="A9" t="s">
        <v>6</v>
      </c>
      <c r="B9" s="3">
        <v>3</v>
      </c>
      <c r="C9" s="3">
        <v>3</v>
      </c>
      <c r="D9" s="3">
        <v>3</v>
      </c>
      <c r="E9" s="3">
        <v>3</v>
      </c>
      <c r="F9" s="3">
        <v>3</v>
      </c>
      <c r="G9" s="7">
        <v>3</v>
      </c>
      <c r="H9" s="3">
        <v>3</v>
      </c>
      <c r="I9" s="18">
        <v>3</v>
      </c>
      <c r="J9" s="4">
        <v>3</v>
      </c>
      <c r="K9" s="9">
        <v>3</v>
      </c>
    </row>
    <row r="10" spans="1:11" ht="15">
      <c r="A10" t="s">
        <v>7</v>
      </c>
      <c r="B10" s="9">
        <v>5</v>
      </c>
      <c r="C10" s="3">
        <v>5</v>
      </c>
      <c r="D10" s="3">
        <v>5</v>
      </c>
      <c r="E10" s="3">
        <v>5</v>
      </c>
      <c r="F10" s="3">
        <v>5</v>
      </c>
      <c r="G10" s="4">
        <v>5</v>
      </c>
      <c r="H10" s="3">
        <v>5</v>
      </c>
      <c r="I10" s="18">
        <v>5</v>
      </c>
      <c r="J10" s="7">
        <v>5</v>
      </c>
      <c r="K10" s="7">
        <v>5</v>
      </c>
    </row>
    <row r="11" spans="1:11" ht="15">
      <c r="A11" t="s">
        <v>8</v>
      </c>
      <c r="B11" s="3">
        <v>1</v>
      </c>
      <c r="C11" s="4">
        <v>1</v>
      </c>
      <c r="D11" s="3">
        <v>1</v>
      </c>
      <c r="E11" s="3">
        <v>1</v>
      </c>
      <c r="F11" s="3">
        <v>1</v>
      </c>
      <c r="G11" s="9">
        <v>1</v>
      </c>
      <c r="H11" s="3">
        <v>1</v>
      </c>
      <c r="I11" s="18">
        <v>1</v>
      </c>
      <c r="J11" s="7">
        <v>1</v>
      </c>
      <c r="K11" s="7">
        <v>1</v>
      </c>
    </row>
    <row r="12" spans="2:11" ht="15">
      <c r="B12" s="1"/>
      <c r="C12" s="1"/>
      <c r="D12" s="1"/>
      <c r="E12" s="1"/>
      <c r="F12" s="1"/>
      <c r="G12" s="1"/>
      <c r="H12" s="1"/>
      <c r="I12" s="14"/>
      <c r="J12" s="1"/>
      <c r="K12" s="1"/>
    </row>
    <row r="13" spans="1:11" ht="15">
      <c r="A13" s="1" t="s">
        <v>43</v>
      </c>
      <c r="B13" s="3">
        <v>5</v>
      </c>
      <c r="C13" s="3">
        <v>2.5</v>
      </c>
      <c r="D13" s="3">
        <v>4.75</v>
      </c>
      <c r="E13" s="3">
        <v>2.05</v>
      </c>
      <c r="F13" s="3">
        <v>4.1</v>
      </c>
      <c r="G13" s="3">
        <v>5.5</v>
      </c>
      <c r="H13" s="3">
        <v>3.25</v>
      </c>
      <c r="I13" s="13">
        <v>4.4</v>
      </c>
      <c r="J13" s="3">
        <v>7.15</v>
      </c>
      <c r="K13" s="3">
        <v>5.15</v>
      </c>
    </row>
    <row r="14" spans="1:11" ht="15">
      <c r="A14" s="1" t="s">
        <v>56</v>
      </c>
      <c r="B14" s="3">
        <f>B13+0</f>
        <v>5</v>
      </c>
      <c r="C14" s="3">
        <f>0.5+C4+C8+C11</f>
        <v>9.5</v>
      </c>
      <c r="D14" s="3">
        <f aca="true" t="shared" si="0" ref="D14:I14">D13+0</f>
        <v>4.75</v>
      </c>
      <c r="E14" s="3">
        <f>-3.95+E3+E6+E7</f>
        <v>15.05</v>
      </c>
      <c r="F14" s="3">
        <f t="shared" si="0"/>
        <v>4.1</v>
      </c>
      <c r="G14" s="3">
        <f>2.5+G10</f>
        <v>7.5</v>
      </c>
      <c r="H14" s="3">
        <f t="shared" si="0"/>
        <v>3.25</v>
      </c>
      <c r="I14" s="13">
        <f t="shared" si="0"/>
        <v>4.4</v>
      </c>
      <c r="J14" s="3">
        <f>6.65+J9</f>
        <v>9.65</v>
      </c>
      <c r="K14" s="3">
        <f>4.15+K5</f>
        <v>12.15</v>
      </c>
    </row>
    <row r="15" spans="1:11" ht="15">
      <c r="A15" s="1" t="s">
        <v>36</v>
      </c>
      <c r="B15" s="3">
        <v>3.14</v>
      </c>
      <c r="C15" s="3">
        <v>3.14</v>
      </c>
      <c r="D15" s="3">
        <v>3.14</v>
      </c>
      <c r="E15" s="3">
        <v>3.14</v>
      </c>
      <c r="F15" s="3">
        <v>3.14</v>
      </c>
      <c r="G15" s="3">
        <v>3.14</v>
      </c>
      <c r="H15" s="3">
        <v>3.14</v>
      </c>
      <c r="I15" s="13">
        <v>3.14</v>
      </c>
      <c r="J15" s="3">
        <v>3.14</v>
      </c>
      <c r="K15" s="3">
        <v>3.14</v>
      </c>
    </row>
    <row r="16" spans="1:11" ht="15">
      <c r="A16" t="s">
        <v>40</v>
      </c>
      <c r="B16" s="8">
        <f>(B14-B15)/$I13</f>
        <v>0.4227272727272727</v>
      </c>
      <c r="C16" s="8">
        <f aca="true" t="shared" si="1" ref="C16:K16">(C14-C15)/$I14</f>
        <v>1.445454545454545</v>
      </c>
      <c r="D16" s="8">
        <f t="shared" si="1"/>
        <v>0.36590909090909085</v>
      </c>
      <c r="E16" s="8">
        <f t="shared" si="1"/>
        <v>2.7068181818181816</v>
      </c>
      <c r="F16" s="17">
        <f t="shared" si="1"/>
        <v>0.21818181818181806</v>
      </c>
      <c r="G16" s="8">
        <f t="shared" si="1"/>
        <v>0.9909090909090907</v>
      </c>
      <c r="H16" s="17">
        <f t="shared" si="1"/>
        <v>0.02499999999999997</v>
      </c>
      <c r="I16" s="15">
        <f t="shared" si="1"/>
        <v>0.2863636363636364</v>
      </c>
      <c r="J16" s="8">
        <f t="shared" si="1"/>
        <v>1.4795454545454543</v>
      </c>
      <c r="K16" s="8">
        <f t="shared" si="1"/>
        <v>2.0477272727272724</v>
      </c>
    </row>
    <row r="17" spans="1:11" ht="15">
      <c r="A17" s="1"/>
      <c r="B17" s="1"/>
      <c r="C17" s="1"/>
      <c r="D17" s="1"/>
      <c r="E17" s="1"/>
      <c r="F17" s="1"/>
      <c r="G17" s="1"/>
      <c r="H17" s="1"/>
      <c r="I17" s="14"/>
      <c r="J17" s="1"/>
      <c r="K17" s="1"/>
    </row>
    <row r="18" spans="1:11" ht="15">
      <c r="A18" s="1" t="s">
        <v>37</v>
      </c>
      <c r="B18" s="5">
        <v>3.5585</v>
      </c>
      <c r="C18" s="5">
        <v>1.77925</v>
      </c>
      <c r="D18" s="5">
        <v>3.024725</v>
      </c>
      <c r="E18" s="5">
        <v>1.4589849999999998</v>
      </c>
      <c r="F18" s="5">
        <v>2.9179699999999995</v>
      </c>
      <c r="G18" s="5">
        <v>3.9143499999999998</v>
      </c>
      <c r="H18" s="5">
        <v>2.313025</v>
      </c>
      <c r="I18" s="13">
        <v>3.13148</v>
      </c>
      <c r="J18" s="5">
        <v>5.088655</v>
      </c>
      <c r="K18" s="5">
        <v>3.665255</v>
      </c>
    </row>
    <row r="19" spans="1:11" ht="15">
      <c r="A19" t="s">
        <v>40</v>
      </c>
      <c r="B19" s="8">
        <f aca="true" t="shared" si="2" ref="B19:K19">(B14-B18)/$I14</f>
        <v>0.32761363636363633</v>
      </c>
      <c r="C19" s="8">
        <f t="shared" si="2"/>
        <v>1.7547159090909088</v>
      </c>
      <c r="D19" s="8">
        <f t="shared" si="2"/>
        <v>0.3921079545454545</v>
      </c>
      <c r="E19" s="8">
        <f t="shared" si="2"/>
        <v>3.0888670454545455</v>
      </c>
      <c r="F19" s="17">
        <f t="shared" si="2"/>
        <v>0.2686431818181818</v>
      </c>
      <c r="G19" s="8">
        <f t="shared" si="2"/>
        <v>0.8149204545454545</v>
      </c>
      <c r="H19" s="17">
        <f t="shared" si="2"/>
        <v>0.2129488636363636</v>
      </c>
      <c r="I19" s="15">
        <f t="shared" si="2"/>
        <v>0.2883000000000001</v>
      </c>
      <c r="J19" s="8">
        <f t="shared" si="2"/>
        <v>1.036669318181818</v>
      </c>
      <c r="K19" s="8">
        <f t="shared" si="2"/>
        <v>1.9283511363636363</v>
      </c>
    </row>
    <row r="20" spans="1:9" ht="15">
      <c r="A20" s="1"/>
      <c r="I20" s="14"/>
    </row>
    <row r="21" spans="1:11" ht="15">
      <c r="A21" s="1" t="s">
        <v>41</v>
      </c>
      <c r="B21" s="5">
        <v>5</v>
      </c>
      <c r="C21" s="5">
        <v>2.5</v>
      </c>
      <c r="D21" s="5">
        <v>4.75</v>
      </c>
      <c r="E21" s="5">
        <v>2.05</v>
      </c>
      <c r="F21" s="5">
        <v>4.1</v>
      </c>
      <c r="G21" s="5">
        <v>5.5</v>
      </c>
      <c r="H21" s="5">
        <v>3.25</v>
      </c>
      <c r="I21" s="13">
        <v>4.4</v>
      </c>
      <c r="J21" s="5">
        <v>7.15</v>
      </c>
      <c r="K21" s="5">
        <v>5.15</v>
      </c>
    </row>
    <row r="22" spans="1:11" ht="15">
      <c r="A22" s="1" t="s">
        <v>56</v>
      </c>
      <c r="B22" s="5">
        <f>B10-5</f>
        <v>0</v>
      </c>
      <c r="C22" s="5">
        <f>2.5</f>
        <v>2.5</v>
      </c>
      <c r="D22" s="5">
        <v>4.75</v>
      </c>
      <c r="E22" s="5">
        <v>2.05</v>
      </c>
      <c r="F22" s="5">
        <v>4.1</v>
      </c>
      <c r="G22" s="5">
        <f>G5+G11-14.5</f>
        <v>-5.5</v>
      </c>
      <c r="H22" s="5">
        <v>3.25</v>
      </c>
      <c r="I22" s="13">
        <f>I7-5.6</f>
        <v>4.4</v>
      </c>
      <c r="J22" s="5">
        <f>J3+J4+J8-31.85</f>
        <v>-19.85</v>
      </c>
      <c r="K22" s="5">
        <f>Andrea!K6+Andrea!K9-10.85</f>
        <v>1.1500000000000004</v>
      </c>
    </row>
    <row r="23" spans="1:11" ht="15">
      <c r="A23" s="1" t="s">
        <v>36</v>
      </c>
      <c r="B23" s="5">
        <v>-5.12</v>
      </c>
      <c r="C23" s="5">
        <v>-5.12</v>
      </c>
      <c r="D23" s="5">
        <v>-5.12</v>
      </c>
      <c r="E23" s="5">
        <v>-5.12</v>
      </c>
      <c r="F23" s="5">
        <v>-5.12</v>
      </c>
      <c r="G23" s="5">
        <v>-5.12</v>
      </c>
      <c r="H23" s="5">
        <v>-5.12</v>
      </c>
      <c r="I23" s="13">
        <v>-5.12</v>
      </c>
      <c r="J23" s="5">
        <v>-5.12</v>
      </c>
      <c r="K23" s="5">
        <v>-5.12</v>
      </c>
    </row>
    <row r="24" spans="1:11" ht="15">
      <c r="A24" t="s">
        <v>40</v>
      </c>
      <c r="B24" s="17">
        <f aca="true" t="shared" si="3" ref="B24:K24">(-B23+B22)/$I21</f>
        <v>1.1636363636363636</v>
      </c>
      <c r="C24" s="17">
        <f t="shared" si="3"/>
        <v>1.7318181818181817</v>
      </c>
      <c r="D24" s="8">
        <f t="shared" si="3"/>
        <v>2.243181818181818</v>
      </c>
      <c r="E24" s="17">
        <f t="shared" si="3"/>
        <v>1.6295454545454544</v>
      </c>
      <c r="F24" s="17">
        <f t="shared" si="3"/>
        <v>2.0954545454545452</v>
      </c>
      <c r="G24" s="17">
        <f t="shared" si="3"/>
        <v>-0.08636363636363634</v>
      </c>
      <c r="H24" s="17">
        <f t="shared" si="3"/>
        <v>1.9022727272727273</v>
      </c>
      <c r="I24" s="15">
        <f t="shared" si="3"/>
        <v>2.1636363636363636</v>
      </c>
      <c r="J24" s="17">
        <f t="shared" si="3"/>
        <v>-3.3477272727272727</v>
      </c>
      <c r="K24" s="17">
        <f t="shared" si="3"/>
        <v>1.425</v>
      </c>
    </row>
    <row r="25" spans="1:9" ht="15">
      <c r="A25" s="1"/>
      <c r="I25" s="14"/>
    </row>
    <row r="26" spans="1:11" ht="15">
      <c r="A26" s="1" t="s">
        <v>37</v>
      </c>
      <c r="B26" s="5">
        <v>-5.8325</v>
      </c>
      <c r="C26" s="5">
        <v>-2.91625</v>
      </c>
      <c r="D26" s="5">
        <v>-5.540875</v>
      </c>
      <c r="E26" s="5">
        <v>-2.391325</v>
      </c>
      <c r="F26" s="5">
        <v>-4.78265</v>
      </c>
      <c r="G26" s="5">
        <v>-6.415750000000001</v>
      </c>
      <c r="H26" s="5">
        <v>-3.791125000000001</v>
      </c>
      <c r="I26" s="13">
        <v>-5.1326</v>
      </c>
      <c r="J26" s="5">
        <v>-8.340475000000001</v>
      </c>
      <c r="K26" s="5">
        <v>-6.007475000000001</v>
      </c>
    </row>
    <row r="27" spans="1:11" ht="15">
      <c r="A27" t="s">
        <v>40</v>
      </c>
      <c r="B27" s="17">
        <f aca="true" t="shared" si="4" ref="B27:K27">(-B26+B22)/$I21</f>
        <v>1.3255681818181817</v>
      </c>
      <c r="C27" s="17">
        <f t="shared" si="4"/>
        <v>1.2309659090909089</v>
      </c>
      <c r="D27" s="6">
        <f t="shared" si="4"/>
        <v>2.338835227272727</v>
      </c>
      <c r="E27" s="17">
        <f t="shared" si="4"/>
        <v>1.0093920454545453</v>
      </c>
      <c r="F27" s="17">
        <f t="shared" si="4"/>
        <v>2.0187840909090906</v>
      </c>
      <c r="G27" s="17">
        <f t="shared" si="4"/>
        <v>0.2081250000000002</v>
      </c>
      <c r="H27" s="17">
        <f t="shared" si="4"/>
        <v>1.600255681818182</v>
      </c>
      <c r="I27" s="15">
        <f t="shared" si="4"/>
        <v>2.1665</v>
      </c>
      <c r="J27" s="17">
        <f t="shared" si="4"/>
        <v>-2.615801136363636</v>
      </c>
      <c r="K27" s="17">
        <f t="shared" si="4"/>
        <v>1.626698863636364</v>
      </c>
    </row>
    <row r="28" ht="15">
      <c r="I28" s="14"/>
    </row>
    <row r="29" spans="1:11" ht="15">
      <c r="A29" t="s">
        <v>45</v>
      </c>
      <c r="B29">
        <v>1.25</v>
      </c>
      <c r="C29">
        <v>-0.75</v>
      </c>
      <c r="D29">
        <v>1.25</v>
      </c>
      <c r="E29">
        <v>-4.75</v>
      </c>
      <c r="F29">
        <v>1.25</v>
      </c>
      <c r="G29">
        <v>-1.75</v>
      </c>
      <c r="H29">
        <v>1.25</v>
      </c>
      <c r="I29" s="14">
        <v>1.25</v>
      </c>
      <c r="J29">
        <v>0.75</v>
      </c>
      <c r="K29">
        <v>0.25</v>
      </c>
    </row>
    <row r="30" spans="1:11" ht="15">
      <c r="A30" t="s">
        <v>40</v>
      </c>
      <c r="B30" s="8">
        <f>B29/$I1</f>
        <v>0.28409090909090906</v>
      </c>
      <c r="C30" s="8">
        <f>(C29+C4+C8+C11)/$I1</f>
        <v>1.8749999999999998</v>
      </c>
      <c r="D30" s="8">
        <f>D29/$I1</f>
        <v>0.28409090909090906</v>
      </c>
      <c r="E30" s="8">
        <f>(E29+E3+E6+E7)/$I1</f>
        <v>3.2386363636363633</v>
      </c>
      <c r="F30" s="8">
        <f>F29/$I1</f>
        <v>0.28409090909090906</v>
      </c>
      <c r="G30" s="8">
        <f>(G29+G10)/$I1</f>
        <v>0.7386363636363635</v>
      </c>
      <c r="H30" s="8">
        <f>H29/$I1</f>
        <v>0.28409090909090906</v>
      </c>
      <c r="I30" s="15">
        <f>I29/$I1</f>
        <v>0.28409090909090906</v>
      </c>
      <c r="J30" s="8">
        <f>(J29+J9)/$I1</f>
        <v>0.8522727272727272</v>
      </c>
      <c r="K30" s="8">
        <f>(K29+K5)/$I1</f>
        <v>1.8749999999999998</v>
      </c>
    </row>
    <row r="31" ht="15">
      <c r="I31" s="14"/>
    </row>
    <row r="32" spans="1:11" ht="15">
      <c r="A32" t="s">
        <v>44</v>
      </c>
      <c r="B32" s="5">
        <v>-0.5</v>
      </c>
      <c r="C32" s="5">
        <v>9.5</v>
      </c>
      <c r="D32" s="5">
        <v>9.5</v>
      </c>
      <c r="E32" s="5">
        <v>9.5</v>
      </c>
      <c r="F32" s="5">
        <v>9.5</v>
      </c>
      <c r="G32" s="5">
        <v>-10.5</v>
      </c>
      <c r="H32" s="5">
        <v>9.5</v>
      </c>
      <c r="I32" s="13">
        <v>-0.5</v>
      </c>
      <c r="J32" s="5">
        <v>-29.5</v>
      </c>
      <c r="K32" s="5">
        <v>-6.5</v>
      </c>
    </row>
    <row r="33" spans="1:11" ht="15">
      <c r="A33" t="s">
        <v>40</v>
      </c>
      <c r="B33" s="17">
        <f>(B32+B10)/$I1</f>
        <v>1.0227272727272727</v>
      </c>
      <c r="C33" s="8">
        <f>C32/$I1</f>
        <v>2.1590909090909087</v>
      </c>
      <c r="D33" s="8">
        <f>D32/$I1</f>
        <v>2.1590909090909087</v>
      </c>
      <c r="E33" s="8">
        <f>E32/$I1</f>
        <v>2.1590909090909087</v>
      </c>
      <c r="F33" s="6">
        <f>F32/$I1</f>
        <v>2.1590909090909087</v>
      </c>
      <c r="G33" s="17">
        <f>(G32+G5+G11)/$I1</f>
        <v>-0.3409090909090909</v>
      </c>
      <c r="H33" s="8">
        <f>H32/$I1</f>
        <v>2.1590909090909087</v>
      </c>
      <c r="I33" s="15">
        <f>(I32+I7)/$I1</f>
        <v>2.1590909090909087</v>
      </c>
      <c r="J33" s="17">
        <f>(J32+J3+J4+J8)/$I1</f>
        <v>-3.977272727272727</v>
      </c>
      <c r="K33" s="17">
        <f>(K32+K6+K9)/$I1</f>
        <v>0.3409090909090909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">
      <selection activeCell="F29" sqref="F29"/>
    </sheetView>
  </sheetViews>
  <sheetFormatPr defaultColWidth="9.140625" defaultRowHeight="15"/>
  <cols>
    <col min="1" max="1" width="24.7109375" style="0" customWidth="1"/>
  </cols>
  <sheetData>
    <row r="1" spans="1:10" ht="15">
      <c r="A1" t="s">
        <v>26</v>
      </c>
      <c r="J1" s="13">
        <f>SUM(J3:J11)/10</f>
        <v>7.15</v>
      </c>
    </row>
    <row r="2" spans="2:11" ht="15">
      <c r="B2" t="s">
        <v>10</v>
      </c>
      <c r="C2" t="s">
        <v>11</v>
      </c>
      <c r="D2" t="s">
        <v>12</v>
      </c>
      <c r="E2" t="s">
        <v>13</v>
      </c>
      <c r="F2" t="s">
        <v>9</v>
      </c>
      <c r="G2" t="s">
        <v>27</v>
      </c>
      <c r="H2" t="s">
        <v>14</v>
      </c>
      <c r="I2" t="s">
        <v>15</v>
      </c>
      <c r="J2" s="14" t="s">
        <v>16</v>
      </c>
      <c r="K2" t="s">
        <v>17</v>
      </c>
    </row>
    <row r="3" spans="1:11" ht="15">
      <c r="A3" t="s">
        <v>1</v>
      </c>
      <c r="B3" s="3">
        <v>23</v>
      </c>
      <c r="C3" s="3">
        <v>23</v>
      </c>
      <c r="D3" s="3">
        <v>23</v>
      </c>
      <c r="E3" s="4">
        <v>23</v>
      </c>
      <c r="F3" s="3">
        <v>23</v>
      </c>
      <c r="G3" s="7">
        <v>23</v>
      </c>
      <c r="H3" s="3">
        <v>23</v>
      </c>
      <c r="I3" s="7">
        <v>23</v>
      </c>
      <c r="J3" s="9">
        <v>23</v>
      </c>
      <c r="K3" s="7">
        <v>23</v>
      </c>
    </row>
    <row r="4" spans="1:11" ht="15">
      <c r="A4" t="s">
        <v>2</v>
      </c>
      <c r="B4" s="3">
        <v>8</v>
      </c>
      <c r="C4" s="4">
        <v>8</v>
      </c>
      <c r="D4" s="3">
        <v>8</v>
      </c>
      <c r="E4" s="3">
        <v>8</v>
      </c>
      <c r="F4" s="3">
        <v>8</v>
      </c>
      <c r="G4" s="7">
        <v>8</v>
      </c>
      <c r="H4" s="3">
        <v>8</v>
      </c>
      <c r="I4" s="7">
        <v>8</v>
      </c>
      <c r="J4" s="9">
        <v>8</v>
      </c>
      <c r="K4" s="7">
        <v>8</v>
      </c>
    </row>
    <row r="5" spans="1:11" ht="15">
      <c r="A5" t="s">
        <v>28</v>
      </c>
      <c r="B5" s="3">
        <v>2</v>
      </c>
      <c r="C5" s="3">
        <v>2</v>
      </c>
      <c r="D5" s="3">
        <v>2</v>
      </c>
      <c r="E5" s="3">
        <v>2</v>
      </c>
      <c r="F5" s="3">
        <v>2</v>
      </c>
      <c r="G5" s="9">
        <v>2</v>
      </c>
      <c r="H5" s="3">
        <v>2</v>
      </c>
      <c r="I5" s="7">
        <v>2</v>
      </c>
      <c r="J5" s="18">
        <v>2</v>
      </c>
      <c r="K5" s="4">
        <v>2</v>
      </c>
    </row>
    <row r="6" spans="1:11" ht="15">
      <c r="A6" t="s">
        <v>3</v>
      </c>
      <c r="B6" s="3">
        <v>8</v>
      </c>
      <c r="C6" s="3">
        <v>8</v>
      </c>
      <c r="D6" s="3">
        <v>8</v>
      </c>
      <c r="E6" s="4">
        <v>8</v>
      </c>
      <c r="F6" s="3">
        <v>8</v>
      </c>
      <c r="G6" s="7">
        <v>8</v>
      </c>
      <c r="H6" s="3">
        <v>8</v>
      </c>
      <c r="I6" s="7">
        <v>8</v>
      </c>
      <c r="J6" s="18">
        <v>8</v>
      </c>
      <c r="K6" s="9">
        <v>8</v>
      </c>
    </row>
    <row r="7" spans="1:11" ht="15">
      <c r="A7" t="s">
        <v>4</v>
      </c>
      <c r="B7" s="3">
        <v>9</v>
      </c>
      <c r="C7" s="3">
        <v>9</v>
      </c>
      <c r="D7" s="3">
        <v>9</v>
      </c>
      <c r="E7" s="4">
        <v>9</v>
      </c>
      <c r="F7" s="3">
        <v>9</v>
      </c>
      <c r="G7" s="7">
        <v>9</v>
      </c>
      <c r="H7" s="3">
        <v>9</v>
      </c>
      <c r="I7" s="9">
        <v>9</v>
      </c>
      <c r="J7" s="18">
        <v>9</v>
      </c>
      <c r="K7" s="7">
        <v>9</v>
      </c>
    </row>
    <row r="8" spans="1:11" ht="15">
      <c r="A8" t="s">
        <v>5</v>
      </c>
      <c r="B8" s="3">
        <v>8</v>
      </c>
      <c r="C8" s="4">
        <v>8</v>
      </c>
      <c r="D8" s="3">
        <v>8</v>
      </c>
      <c r="E8" s="3">
        <v>8</v>
      </c>
      <c r="F8" s="3">
        <v>8</v>
      </c>
      <c r="G8" s="7">
        <v>8</v>
      </c>
      <c r="H8" s="3">
        <v>8</v>
      </c>
      <c r="I8" s="7">
        <v>8</v>
      </c>
      <c r="J8" s="9">
        <v>8</v>
      </c>
      <c r="K8" s="7">
        <v>8</v>
      </c>
    </row>
    <row r="9" spans="1:11" ht="15">
      <c r="A9" t="s">
        <v>6</v>
      </c>
      <c r="B9" s="3">
        <v>0.5</v>
      </c>
      <c r="C9" s="3">
        <v>0.5</v>
      </c>
      <c r="D9" s="3">
        <v>0.5</v>
      </c>
      <c r="E9" s="3">
        <v>0.5</v>
      </c>
      <c r="F9" s="3">
        <v>0.5</v>
      </c>
      <c r="G9" s="7">
        <v>0.5</v>
      </c>
      <c r="H9" s="3">
        <v>0.5</v>
      </c>
      <c r="I9" s="7">
        <v>0.5</v>
      </c>
      <c r="J9" s="4">
        <v>0.5</v>
      </c>
      <c r="K9" s="9">
        <v>0.5</v>
      </c>
    </row>
    <row r="10" spans="1:11" ht="15">
      <c r="A10" t="s">
        <v>7</v>
      </c>
      <c r="B10" s="9">
        <v>5</v>
      </c>
      <c r="C10" s="3">
        <v>5</v>
      </c>
      <c r="D10" s="3">
        <v>5</v>
      </c>
      <c r="E10" s="3">
        <v>5</v>
      </c>
      <c r="F10" s="3">
        <v>5</v>
      </c>
      <c r="G10" s="4">
        <v>5</v>
      </c>
      <c r="H10" s="3">
        <v>5</v>
      </c>
      <c r="I10" s="7">
        <v>5</v>
      </c>
      <c r="J10" s="18">
        <v>5</v>
      </c>
      <c r="K10" s="7">
        <v>5</v>
      </c>
    </row>
    <row r="11" spans="1:11" ht="15">
      <c r="A11" t="s">
        <v>8</v>
      </c>
      <c r="B11" s="3">
        <v>8</v>
      </c>
      <c r="C11" s="4">
        <v>8</v>
      </c>
      <c r="D11" s="3">
        <v>8</v>
      </c>
      <c r="E11" s="3">
        <v>8</v>
      </c>
      <c r="F11" s="3">
        <v>8</v>
      </c>
      <c r="G11" s="9">
        <v>8</v>
      </c>
      <c r="H11" s="3">
        <v>8</v>
      </c>
      <c r="I11" s="7">
        <v>8</v>
      </c>
      <c r="J11" s="18">
        <v>8</v>
      </c>
      <c r="K11" s="7">
        <v>8</v>
      </c>
    </row>
    <row r="12" spans="2:11" ht="15">
      <c r="B12" s="1"/>
      <c r="C12" s="1"/>
      <c r="D12" s="1"/>
      <c r="E12" s="1"/>
      <c r="F12" s="1"/>
      <c r="G12" s="1"/>
      <c r="H12" s="1"/>
      <c r="I12" s="1"/>
      <c r="J12" s="14"/>
      <c r="K12" s="1"/>
    </row>
    <row r="13" spans="1:11" ht="15">
      <c r="A13" s="1" t="s">
        <v>43</v>
      </c>
      <c r="B13" s="3">
        <v>5</v>
      </c>
      <c r="C13" s="3">
        <v>2.5</v>
      </c>
      <c r="D13" s="3">
        <v>4.75</v>
      </c>
      <c r="E13" s="3">
        <v>2.05</v>
      </c>
      <c r="F13" s="3">
        <v>4.1</v>
      </c>
      <c r="G13" s="3">
        <v>5.5</v>
      </c>
      <c r="H13" s="3">
        <v>3.25</v>
      </c>
      <c r="I13" s="3">
        <v>4.4</v>
      </c>
      <c r="J13" s="13">
        <v>7.15</v>
      </c>
      <c r="K13" s="3">
        <v>5.15</v>
      </c>
    </row>
    <row r="14" spans="1:11" ht="15">
      <c r="A14" s="1" t="s">
        <v>56</v>
      </c>
      <c r="B14" s="3">
        <f>B13+0</f>
        <v>5</v>
      </c>
      <c r="C14" s="3">
        <f>0.5+C4+C8+C11</f>
        <v>24.5</v>
      </c>
      <c r="D14" s="3">
        <f aca="true" t="shared" si="0" ref="D14:I14">D13+0</f>
        <v>4.75</v>
      </c>
      <c r="E14" s="3">
        <f>-3.95+E3+E6+E7</f>
        <v>36.05</v>
      </c>
      <c r="F14" s="3">
        <f t="shared" si="0"/>
        <v>4.1</v>
      </c>
      <c r="G14" s="3">
        <f>2.5+G10</f>
        <v>7.5</v>
      </c>
      <c r="H14" s="3">
        <f t="shared" si="0"/>
        <v>3.25</v>
      </c>
      <c r="I14" s="3">
        <f t="shared" si="0"/>
        <v>4.4</v>
      </c>
      <c r="J14" s="13">
        <f>6.65+J9</f>
        <v>7.15</v>
      </c>
      <c r="K14" s="3">
        <f>4.15+K5</f>
        <v>6.15</v>
      </c>
    </row>
    <row r="15" spans="1:11" ht="15">
      <c r="A15" s="1" t="s">
        <v>36</v>
      </c>
      <c r="B15" s="3">
        <v>3.14</v>
      </c>
      <c r="C15" s="3">
        <v>3.14</v>
      </c>
      <c r="D15" s="3">
        <v>3.14</v>
      </c>
      <c r="E15" s="3">
        <v>3.14</v>
      </c>
      <c r="F15" s="3">
        <v>3.14</v>
      </c>
      <c r="G15" s="3">
        <v>3.14</v>
      </c>
      <c r="H15" s="3">
        <v>3.14</v>
      </c>
      <c r="I15" s="3">
        <v>3.14</v>
      </c>
      <c r="J15" s="13">
        <v>3.14</v>
      </c>
      <c r="K15" s="3">
        <v>3.14</v>
      </c>
    </row>
    <row r="16" spans="1:11" ht="15">
      <c r="A16" t="s">
        <v>40</v>
      </c>
      <c r="B16" s="17">
        <f>(B14-B15)/$J13</f>
        <v>0.2601398601398601</v>
      </c>
      <c r="C16" s="8">
        <f aca="true" t="shared" si="1" ref="C16:K16">(C14-C15)/$J14</f>
        <v>2.987412587412587</v>
      </c>
      <c r="D16" s="17">
        <f t="shared" si="1"/>
        <v>0.22517482517482515</v>
      </c>
      <c r="E16" s="8">
        <f t="shared" si="1"/>
        <v>4.602797202797202</v>
      </c>
      <c r="F16" s="17">
        <f t="shared" si="1"/>
        <v>0.13426573426573418</v>
      </c>
      <c r="G16" s="8">
        <f t="shared" si="1"/>
        <v>0.6097902097902097</v>
      </c>
      <c r="H16" s="17">
        <f t="shared" si="1"/>
        <v>0.015384615384615366</v>
      </c>
      <c r="I16" s="17">
        <f t="shared" si="1"/>
        <v>0.17622377622377625</v>
      </c>
      <c r="J16" s="15">
        <f t="shared" si="1"/>
        <v>0.5608391608391607</v>
      </c>
      <c r="K16" s="17">
        <f t="shared" si="1"/>
        <v>0.420979020979021</v>
      </c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4"/>
      <c r="K17" s="1"/>
    </row>
    <row r="18" spans="1:11" ht="15">
      <c r="A18" s="1" t="s">
        <v>37</v>
      </c>
      <c r="B18" s="5">
        <v>3.5585</v>
      </c>
      <c r="C18" s="5">
        <v>1.77925</v>
      </c>
      <c r="D18" s="5">
        <v>3.024725</v>
      </c>
      <c r="E18" s="5">
        <v>1.4589849999999998</v>
      </c>
      <c r="F18" s="5">
        <v>2.9179699999999995</v>
      </c>
      <c r="G18" s="5">
        <v>3.9143499999999998</v>
      </c>
      <c r="H18" s="5">
        <v>2.313025</v>
      </c>
      <c r="I18" s="5">
        <v>3.13148</v>
      </c>
      <c r="J18" s="13">
        <v>5.088655</v>
      </c>
      <c r="K18" s="5">
        <v>3.665255</v>
      </c>
    </row>
    <row r="19" spans="1:11" ht="15">
      <c r="A19" t="s">
        <v>40</v>
      </c>
      <c r="B19" s="17">
        <f aca="true" t="shared" si="2" ref="B19:K19">(B14-B18)/$J14</f>
        <v>0.20160839160839159</v>
      </c>
      <c r="C19" s="8">
        <f t="shared" si="2"/>
        <v>3.1777272727272723</v>
      </c>
      <c r="D19" s="17">
        <f t="shared" si="2"/>
        <v>0.24129720279720276</v>
      </c>
      <c r="E19" s="8">
        <f t="shared" si="2"/>
        <v>4.837904195804195</v>
      </c>
      <c r="F19" s="17">
        <f t="shared" si="2"/>
        <v>0.16531888111888113</v>
      </c>
      <c r="G19" s="8">
        <f t="shared" si="2"/>
        <v>0.5014895104895105</v>
      </c>
      <c r="H19" s="17">
        <f t="shared" si="2"/>
        <v>0.13104545454545452</v>
      </c>
      <c r="I19" s="17">
        <f t="shared" si="2"/>
        <v>0.17741538461538467</v>
      </c>
      <c r="J19" s="15">
        <f t="shared" si="2"/>
        <v>0.2883</v>
      </c>
      <c r="K19" s="8">
        <f t="shared" si="2"/>
        <v>0.34751678321678325</v>
      </c>
    </row>
    <row r="20" spans="1:10" ht="15">
      <c r="A20" s="1"/>
      <c r="J20" s="14"/>
    </row>
    <row r="21" spans="1:11" ht="15">
      <c r="A21" s="1" t="s">
        <v>41</v>
      </c>
      <c r="B21" s="5">
        <v>5</v>
      </c>
      <c r="C21" s="5">
        <v>2.5</v>
      </c>
      <c r="D21" s="5">
        <v>4.75</v>
      </c>
      <c r="E21" s="5">
        <v>2.05</v>
      </c>
      <c r="F21" s="5">
        <v>4.1</v>
      </c>
      <c r="G21" s="5">
        <v>5.5</v>
      </c>
      <c r="H21" s="5">
        <v>3.25</v>
      </c>
      <c r="I21" s="5">
        <v>4.4</v>
      </c>
      <c r="J21" s="13">
        <v>7.15</v>
      </c>
      <c r="K21" s="5">
        <v>5.15</v>
      </c>
    </row>
    <row r="22" spans="1:11" ht="15">
      <c r="A22" s="1" t="s">
        <v>56</v>
      </c>
      <c r="B22" s="5">
        <f>B10-5</f>
        <v>0</v>
      </c>
      <c r="C22" s="5">
        <f>2.5</f>
        <v>2.5</v>
      </c>
      <c r="D22" s="5">
        <v>4.75</v>
      </c>
      <c r="E22" s="5">
        <v>2.05</v>
      </c>
      <c r="F22" s="5">
        <v>4.1</v>
      </c>
      <c r="G22" s="5">
        <f>G5+G11-14.5</f>
        <v>-4.5</v>
      </c>
      <c r="H22" s="5">
        <v>3.25</v>
      </c>
      <c r="I22" s="5">
        <f>I7-5.6</f>
        <v>3.4000000000000004</v>
      </c>
      <c r="J22" s="13">
        <f>J3+J4+J8-31.85</f>
        <v>7.149999999999999</v>
      </c>
      <c r="K22" s="5">
        <f>Andrea!K6+Andrea!K9-10.85</f>
        <v>1.1500000000000004</v>
      </c>
    </row>
    <row r="23" spans="1:11" ht="15">
      <c r="A23" s="1" t="s">
        <v>36</v>
      </c>
      <c r="B23" s="5">
        <v>-5.12</v>
      </c>
      <c r="C23" s="5">
        <v>-5.12</v>
      </c>
      <c r="D23" s="5">
        <v>-5.12</v>
      </c>
      <c r="E23" s="5">
        <v>-5.12</v>
      </c>
      <c r="F23" s="5">
        <v>-5.12</v>
      </c>
      <c r="G23" s="5">
        <v>-5.12</v>
      </c>
      <c r="H23" s="5">
        <v>-5.12</v>
      </c>
      <c r="I23" s="5">
        <v>-5.12</v>
      </c>
      <c r="J23" s="13">
        <v>-5.12</v>
      </c>
      <c r="K23" s="5">
        <v>-5.12</v>
      </c>
    </row>
    <row r="24" spans="1:11" ht="15">
      <c r="A24" t="s">
        <v>40</v>
      </c>
      <c r="B24" s="17">
        <f aca="true" t="shared" si="3" ref="B24:K24">(-B23+B22)/$J21</f>
        <v>0.7160839160839161</v>
      </c>
      <c r="C24" s="17">
        <f t="shared" si="3"/>
        <v>1.0657342657342657</v>
      </c>
      <c r="D24" s="17">
        <f t="shared" si="3"/>
        <v>1.3804195804195805</v>
      </c>
      <c r="E24" s="17">
        <f t="shared" si="3"/>
        <v>1.0027972027972027</v>
      </c>
      <c r="F24" s="17">
        <f t="shared" si="3"/>
        <v>1.2895104895104892</v>
      </c>
      <c r="G24" s="17">
        <f t="shared" si="3"/>
        <v>0.08671328671328672</v>
      </c>
      <c r="H24" s="17">
        <f t="shared" si="3"/>
        <v>1.1706293706293707</v>
      </c>
      <c r="I24" s="17">
        <f t="shared" si="3"/>
        <v>1.1916083916083915</v>
      </c>
      <c r="J24" s="15">
        <f t="shared" si="3"/>
        <v>1.7160839160839159</v>
      </c>
      <c r="K24" s="17">
        <f t="shared" si="3"/>
        <v>0.8769230769230769</v>
      </c>
    </row>
    <row r="25" spans="1:10" ht="15">
      <c r="A25" s="1"/>
      <c r="J25" s="14"/>
    </row>
    <row r="26" spans="1:11" ht="15">
      <c r="A26" s="1" t="s">
        <v>37</v>
      </c>
      <c r="B26" s="5">
        <v>-5.8325</v>
      </c>
      <c r="C26" s="5">
        <v>-2.91625</v>
      </c>
      <c r="D26" s="5">
        <v>-5.540875</v>
      </c>
      <c r="E26" s="5">
        <v>-2.391325</v>
      </c>
      <c r="F26" s="5">
        <v>-4.78265</v>
      </c>
      <c r="G26" s="5">
        <v>-6.415750000000001</v>
      </c>
      <c r="H26" s="5">
        <v>-3.791125000000001</v>
      </c>
      <c r="I26" s="5">
        <v>-5.1326</v>
      </c>
      <c r="J26" s="13">
        <v>-8.340475000000001</v>
      </c>
      <c r="K26" s="5">
        <v>-6.007475000000001</v>
      </c>
    </row>
    <row r="27" spans="1:11" ht="15">
      <c r="A27" t="s">
        <v>40</v>
      </c>
      <c r="B27" s="17">
        <f aca="true" t="shared" si="4" ref="B27:K27">(-B26+B22)/$J21</f>
        <v>0.8157342657342657</v>
      </c>
      <c r="C27" s="17">
        <f t="shared" si="4"/>
        <v>0.7575174825174824</v>
      </c>
      <c r="D27" s="17">
        <f t="shared" si="4"/>
        <v>1.4392832167832166</v>
      </c>
      <c r="E27" s="17">
        <f t="shared" si="4"/>
        <v>0.6211643356643356</v>
      </c>
      <c r="F27" s="17">
        <f t="shared" si="4"/>
        <v>1.2423286713286712</v>
      </c>
      <c r="G27" s="17">
        <f t="shared" si="4"/>
        <v>0.26793706293706304</v>
      </c>
      <c r="H27" s="17">
        <f t="shared" si="4"/>
        <v>0.9847727272727274</v>
      </c>
      <c r="I27" s="17">
        <f t="shared" si="4"/>
        <v>1.1933706293706294</v>
      </c>
      <c r="J27" s="15">
        <f t="shared" si="4"/>
        <v>2.1665</v>
      </c>
      <c r="K27" s="17">
        <f t="shared" si="4"/>
        <v>1.0010454545454548</v>
      </c>
    </row>
    <row r="28" ht="15">
      <c r="J28" s="14"/>
    </row>
    <row r="29" spans="1:11" ht="15">
      <c r="A29" t="s">
        <v>45</v>
      </c>
      <c r="B29">
        <v>1.25</v>
      </c>
      <c r="C29">
        <v>-0.75</v>
      </c>
      <c r="D29">
        <v>1.25</v>
      </c>
      <c r="E29">
        <v>-4.75</v>
      </c>
      <c r="F29">
        <v>1.25</v>
      </c>
      <c r="G29">
        <v>-1.75</v>
      </c>
      <c r="H29">
        <v>1.25</v>
      </c>
      <c r="I29">
        <v>1.25</v>
      </c>
      <c r="J29" s="14">
        <v>0.75</v>
      </c>
      <c r="K29">
        <v>0.25</v>
      </c>
    </row>
    <row r="30" spans="1:11" ht="15">
      <c r="A30" t="s">
        <v>40</v>
      </c>
      <c r="B30" s="8">
        <f>B29/$J1</f>
        <v>0.17482517482517482</v>
      </c>
      <c r="C30" s="8">
        <f>(C29+C4+C8+C11)/$J1</f>
        <v>3.2517482517482517</v>
      </c>
      <c r="D30" s="8">
        <f>D29/$J1</f>
        <v>0.17482517482517482</v>
      </c>
      <c r="E30" s="8">
        <f>(E29+E3+E6+E7)/$J1</f>
        <v>4.93006993006993</v>
      </c>
      <c r="F30" s="8">
        <f>F29/$J1</f>
        <v>0.17482517482517482</v>
      </c>
      <c r="G30" s="8">
        <f>(G29+G10)/$J1</f>
        <v>0.45454545454545453</v>
      </c>
      <c r="H30" s="8">
        <f>H29/$J1</f>
        <v>0.17482517482517482</v>
      </c>
      <c r="I30" s="8">
        <f>I29/$J1</f>
        <v>0.17482517482517482</v>
      </c>
      <c r="J30" s="15">
        <f>(J29+J9)/$J1</f>
        <v>0.17482517482517482</v>
      </c>
      <c r="K30" s="8">
        <f>(K29+K5)/$J1</f>
        <v>0.3146853146853147</v>
      </c>
    </row>
    <row r="31" ht="15">
      <c r="J31" s="14"/>
    </row>
    <row r="32" spans="1:11" ht="15">
      <c r="A32" t="s">
        <v>44</v>
      </c>
      <c r="B32" s="5">
        <v>-0.5</v>
      </c>
      <c r="C32" s="5">
        <v>9.5</v>
      </c>
      <c r="D32" s="5">
        <v>9.5</v>
      </c>
      <c r="E32" s="5">
        <v>9.5</v>
      </c>
      <c r="F32" s="5">
        <v>9.5</v>
      </c>
      <c r="G32" s="5">
        <v>-10.5</v>
      </c>
      <c r="H32" s="5">
        <v>9.5</v>
      </c>
      <c r="I32" s="5">
        <v>-0.5</v>
      </c>
      <c r="J32" s="13">
        <v>-29.5</v>
      </c>
      <c r="K32" s="5">
        <v>-6.5</v>
      </c>
    </row>
    <row r="33" spans="1:11" ht="15">
      <c r="A33" t="s">
        <v>40</v>
      </c>
      <c r="B33" s="17">
        <f>(B32+B10)/$J1</f>
        <v>0.6293706293706294</v>
      </c>
      <c r="C33" s="8">
        <f>C32/$J1</f>
        <v>1.3286713286713285</v>
      </c>
      <c r="D33" s="8">
        <f>D32/$J1</f>
        <v>1.3286713286713285</v>
      </c>
      <c r="E33" s="8">
        <f>E32/$J1</f>
        <v>1.3286713286713285</v>
      </c>
      <c r="F33" s="8">
        <f>F32/$J1</f>
        <v>1.3286713286713285</v>
      </c>
      <c r="G33" s="17">
        <f>(G32+G5+G11)/$J1</f>
        <v>-0.06993006993006992</v>
      </c>
      <c r="H33" s="8">
        <f>H32/$J1</f>
        <v>1.3286713286713285</v>
      </c>
      <c r="I33" s="17">
        <f>(I32+I7)/$J1</f>
        <v>1.1888111888111887</v>
      </c>
      <c r="J33" s="15">
        <f>(J32+J3+J4+J8)/$J1</f>
        <v>1.3286713286713285</v>
      </c>
      <c r="K33" s="17">
        <f>(K32+K6+K9)/$J1</f>
        <v>0.2797202797202797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</dc:creator>
  <cp:keywords/>
  <dc:description/>
  <cp:lastModifiedBy>David</cp:lastModifiedBy>
  <dcterms:created xsi:type="dcterms:W3CDTF">2010-11-14T16:15:06Z</dcterms:created>
  <dcterms:modified xsi:type="dcterms:W3CDTF">2010-12-15T19:31:18Z</dcterms:modified>
  <cp:category/>
  <cp:version/>
  <cp:contentType/>
  <cp:contentStatus/>
</cp:coreProperties>
</file>